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0" windowWidth="16605" windowHeight="3825" tabRatio="784" activeTab="1"/>
  </bookViews>
  <sheets>
    <sheet name="Plan SONDAGEM" sheetId="16" r:id="rId1"/>
    <sheet name="CronSONDAGEM" sheetId="25" r:id="rId2"/>
    <sheet name="BDI" sheetId="23" r:id="rId3"/>
  </sheets>
  <definedNames>
    <definedName name="_xlnm.Print_Area" localSheetId="1">CronSONDAGEM!$B$2:$L$33</definedName>
    <definedName name="_xlnm.Print_Area" localSheetId="0">'Plan SONDAGEM'!$A$1:$K$32</definedName>
    <definedName name="_xlnm.Print_Titles" localSheetId="0">'Plan SONDAGEM'!$11:$12</definedName>
  </definedNames>
  <calcPr calcId="145621"/>
</workbook>
</file>

<file path=xl/calcChain.xml><?xml version="1.0" encoding="utf-8"?>
<calcChain xmlns="http://schemas.openxmlformats.org/spreadsheetml/2006/main">
  <c r="L17" i="25" l="1"/>
  <c r="L18" i="25"/>
  <c r="L19" i="25"/>
  <c r="L20" i="25"/>
  <c r="L21" i="25"/>
  <c r="L22" i="25"/>
  <c r="L23" i="25"/>
  <c r="C16" i="25"/>
  <c r="C15" i="25"/>
  <c r="H22" i="16"/>
  <c r="I22" i="16" s="1"/>
  <c r="H21" i="16"/>
  <c r="I21" i="16"/>
  <c r="H16" i="16"/>
  <c r="I16" i="16" s="1"/>
  <c r="H17" i="16"/>
  <c r="I17" i="16" s="1"/>
  <c r="H15" i="16"/>
  <c r="I15" i="16"/>
  <c r="B37" i="23"/>
  <c r="J35" i="23"/>
  <c r="I35" i="23"/>
  <c r="G35" i="23"/>
  <c r="E35" i="23"/>
  <c r="L34" i="23"/>
  <c r="H34" i="23"/>
  <c r="E34" i="23"/>
  <c r="C34" i="23"/>
  <c r="I20" i="16" l="1"/>
  <c r="E16" i="25" s="1"/>
  <c r="G16" i="25" s="1"/>
  <c r="I14" i="16"/>
  <c r="E15" i="25" s="1"/>
  <c r="I16" i="25" l="1"/>
  <c r="L16" i="25" s="1"/>
  <c r="K16" i="25"/>
  <c r="E24" i="25"/>
  <c r="D15" i="25" s="1"/>
  <c r="K15" i="25"/>
  <c r="K24" i="25" s="1"/>
  <c r="I25" i="16"/>
  <c r="J20" i="16" s="1"/>
  <c r="I15" i="25"/>
  <c r="G15" i="25"/>
  <c r="G24" i="25" s="1"/>
  <c r="F24" i="25" s="1"/>
  <c r="D16" i="25"/>
  <c r="D24" i="25" s="1"/>
  <c r="I24" i="25" l="1"/>
  <c r="H24" i="25" s="1"/>
  <c r="J24" i="25"/>
  <c r="J14" i="16"/>
  <c r="J25" i="16" s="1"/>
  <c r="L15" i="25"/>
  <c r="L24" i="25" s="1"/>
</calcChain>
</file>

<file path=xl/sharedStrings.xml><?xml version="1.0" encoding="utf-8"?>
<sst xmlns="http://schemas.openxmlformats.org/spreadsheetml/2006/main" count="114" uniqueCount="91">
  <si>
    <t>Item</t>
  </si>
  <si>
    <t>Discriminação</t>
  </si>
  <si>
    <t>1.00</t>
  </si>
  <si>
    <t>2.00</t>
  </si>
  <si>
    <t>TOTAL</t>
  </si>
  <si>
    <t>ITEM</t>
  </si>
  <si>
    <t>DISCRIMINAÇÃO</t>
  </si>
  <si>
    <t>CRONOGRAMA FÍSICO-FINANCEIRO</t>
  </si>
  <si>
    <t>% DO ITEM</t>
  </si>
  <si>
    <t>VALOR DO ITEM</t>
  </si>
  <si>
    <t>30 DIAS</t>
  </si>
  <si>
    <t>%</t>
  </si>
  <si>
    <t>VALOR</t>
  </si>
  <si>
    <t>1.03</t>
  </si>
  <si>
    <t>COORDENAÇÃO DE INFRA-ESTRUTURA EM SAÚDE</t>
  </si>
  <si>
    <t xml:space="preserve"> </t>
  </si>
  <si>
    <t>NÚCLEO DE INFRA-ESTRUTURA EM SAÚDE - NIS</t>
  </si>
  <si>
    <t>GABINETE DO SECRETÁRIO</t>
  </si>
  <si>
    <t>3. Despesas financeiras</t>
  </si>
  <si>
    <t>Percentuais (%)</t>
  </si>
  <si>
    <t>Composição do BDI</t>
  </si>
  <si>
    <t>NÚCLEO DE INFRAESTRUTURA EM SAÚDE - NIS</t>
  </si>
  <si>
    <t>SECRETARIA DE ESTADO DA SAÚDE</t>
  </si>
  <si>
    <t>GOVERNO DO ESTADO DO PIAUÍ</t>
  </si>
  <si>
    <t>PLANILHA ORÇAMENTÁRIA</t>
  </si>
  <si>
    <t>Quant.</t>
  </si>
  <si>
    <t>Unid.</t>
  </si>
  <si>
    <t>CÁLCULO DO BDI</t>
  </si>
  <si>
    <t>1. Lucro</t>
  </si>
  <si>
    <t>2. Administração central</t>
  </si>
  <si>
    <t>4. ISSQN</t>
  </si>
  <si>
    <t>5. PIS</t>
  </si>
  <si>
    <t>6. COFINS</t>
  </si>
  <si>
    <t>Fórmula</t>
  </si>
  <si>
    <t>Cálculo</t>
  </si>
  <si>
    <t>BDI =</t>
  </si>
  <si>
    <t xml:space="preserve">  (1 + </t>
  </si>
  <si>
    <t>+</t>
  </si>
  <si>
    <t>)</t>
  </si>
  <si>
    <t>(1   +</t>
  </si>
  <si>
    <t>(1</t>
  </si>
  <si>
    <t>-</t>
  </si>
  <si>
    <t>Código</t>
  </si>
  <si>
    <t>UN</t>
  </si>
  <si>
    <t>M</t>
  </si>
  <si>
    <t>1.02</t>
  </si>
  <si>
    <t>Refer.</t>
  </si>
  <si>
    <t>SINAPI</t>
  </si>
  <si>
    <t>60 DIAS</t>
  </si>
  <si>
    <t>90 DIAS</t>
  </si>
  <si>
    <t>1.01</t>
  </si>
  <si>
    <t>2.01</t>
  </si>
  <si>
    <t>7.INSS (2% sobre o faturamento)</t>
  </si>
  <si>
    <t xml:space="preserve">7. Garantia e riscos </t>
  </si>
  <si>
    <t>TOTAL GERAL COM BDI ( ADOTADO 24,67%)</t>
  </si>
  <si>
    <t>Preço Unit. 
Com BDI</t>
  </si>
  <si>
    <t xml:space="preserve">Preço 
Total </t>
  </si>
  <si>
    <t>% do 
item</t>
  </si>
  <si>
    <t>ORSE</t>
  </si>
  <si>
    <t>2.02</t>
  </si>
  <si>
    <t>Custo 
Unitário
 de 
Referência</t>
  </si>
  <si>
    <r>
      <rPr>
        <b/>
        <sz val="12"/>
        <color indexed="8"/>
        <rFont val="Calibri"/>
        <family val="2"/>
      </rPr>
      <t>Município:</t>
    </r>
    <r>
      <rPr>
        <sz val="12"/>
        <color indexed="8"/>
        <rFont val="Calibri"/>
        <family val="2"/>
      </rPr>
      <t xml:space="preserve"> TERESINA PIAUÍ</t>
    </r>
  </si>
  <si>
    <t>Deslocamento de equipamento de sondagem à trado entre furos na mesma área (Distância de 30 à 100 m)</t>
  </si>
  <si>
    <t>Mobilizacao e instalacao de 01 equipamento de sondagem, distancia ate 10km</t>
  </si>
  <si>
    <t>SONDAGEM À PERCUSSÃO</t>
  </si>
  <si>
    <t>SONDAGEM ROTATIVA</t>
  </si>
  <si>
    <t>Teresina-PI, 30 de julho de 2015.</t>
  </si>
  <si>
    <r>
      <rPr>
        <b/>
        <sz val="12"/>
        <rFont val="Calibri"/>
        <family val="2"/>
      </rPr>
      <t>SERVIÇOS:</t>
    </r>
    <r>
      <rPr>
        <sz val="12"/>
        <rFont val="Calibri"/>
        <family val="2"/>
      </rPr>
      <t xml:space="preserve"> SONDAGEM GEOTÉCNICA À PERCUSSÃO E ROTATIVA</t>
    </r>
  </si>
  <si>
    <t>Sondagem à percussão - 5 FUROS - MÉDIA 10 METROS</t>
  </si>
  <si>
    <r>
      <rPr>
        <b/>
        <sz val="12"/>
        <rFont val="Arial"/>
        <family val="2"/>
      </rPr>
      <t>Município:</t>
    </r>
    <r>
      <rPr>
        <sz val="12"/>
        <rFont val="Arial"/>
        <family val="2"/>
      </rPr>
      <t xml:space="preserve"> TERESINA-PI</t>
    </r>
  </si>
  <si>
    <t>TOTAL DA OBRA COM BDI</t>
  </si>
  <si>
    <r>
      <rPr>
        <b/>
        <sz val="12"/>
        <rFont val="Calibri"/>
        <family val="2"/>
      </rPr>
      <t>Endereço:</t>
    </r>
    <r>
      <rPr>
        <sz val="12"/>
        <rFont val="Calibri"/>
        <family val="2"/>
      </rPr>
      <t xml:space="preserve"> AV. PRESIDENTE KENEDDY ESQUINA COM RUA VALDEMAR MARTINS - BAIRRO JÓQUEI</t>
    </r>
  </si>
  <si>
    <r>
      <rPr>
        <b/>
        <sz val="12"/>
        <rFont val="Calibri"/>
        <family val="2"/>
      </rPr>
      <t>Obra:</t>
    </r>
    <r>
      <rPr>
        <sz val="12"/>
        <rFont val="Calibri"/>
        <family val="2"/>
      </rPr>
      <t xml:space="preserve">   LEVANTAMENTO GEOTÉCNICO - TERRENO CEDIDO À SESAPI</t>
    </r>
  </si>
  <si>
    <r>
      <rPr>
        <b/>
        <sz val="12"/>
        <rFont val="Calibri"/>
        <family val="2"/>
      </rPr>
      <t>Obra</t>
    </r>
    <r>
      <rPr>
        <sz val="12"/>
        <rFont val="Calibri"/>
        <family val="2"/>
      </rPr>
      <t>: REFORMA E AMPLIAÇÃO DO LABORATÓRIO CENTRAL</t>
    </r>
  </si>
  <si>
    <r>
      <rPr>
        <b/>
        <sz val="12"/>
        <rFont val="Calibri"/>
        <family val="2"/>
      </rPr>
      <t>Endereço:</t>
    </r>
    <r>
      <rPr>
        <sz val="12"/>
        <rFont val="Calibri"/>
        <family val="2"/>
      </rPr>
      <t xml:space="preserve"> RUA 19 DE NOVEMBRO, 1945, BAIRRO PRIMAVERA</t>
    </r>
  </si>
  <si>
    <t>Data: MAIO/2017</t>
  </si>
  <si>
    <t>72733</t>
  </si>
  <si>
    <t>I-12328</t>
  </si>
  <si>
    <t>I-10016</t>
  </si>
  <si>
    <t>MOBILIZAÇÃO E DESMOBILIZAÇÃO POR EQUIPAMENTO DE SONDAGEM ROTATIVA</t>
  </si>
  <si>
    <t>CPOS-SP</t>
  </si>
  <si>
    <t>01.21.090</t>
  </si>
  <si>
    <t>SONDAGEM ROTATIVA - POR METRO DE SONDAGEM ROTATIVA EM SOLO - APROFUNDAR DOIS FUROS 10 METROS A PARTIR DO IMPENETRÁVEL DA SONDAGEM A PERCUSSÃO</t>
  </si>
  <si>
    <t>SEINFRA</t>
  </si>
  <si>
    <t>C3955</t>
  </si>
  <si>
    <t>Importa o presente orçamento em R$ 23.157,06 (VINTE E TRÊS MIL, CENTO E CINQUENTA E SETE REAIS, SEIS CENTAVOS)</t>
  </si>
  <si>
    <t xml:space="preserve">OBSERVAÇÃO: REFERÊNCIAS DE PREÇOS: SINAPI PIAUÍ - MARÇO/2017; ORSE-SERGIPE: JANEIRO/2017; SEINFRA CEARÁ: TABELA 024.1-DESONERADA; CPOS-SP: TABELA 169 COM DESONERAÇÃO; </t>
  </si>
  <si>
    <t>Teresina-PI, 10 de abril de 2017</t>
  </si>
  <si>
    <t>RAIMUNDO RODRIGUES SOBREIRA JÚNIOR</t>
  </si>
  <si>
    <t>ENGENHEIRO CIVIL</t>
  </si>
  <si>
    <t>CREA Nº 190.072.936-9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</si>
</sst>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0&quot;.&quot;00"/>
    <numFmt numFmtId="167" formatCode="_-* #,##0.0000_-;\-* #,##0.0000_-;_-* &quot;-&quot;??_-;_-@_-"/>
    <numFmt numFmtId="168" formatCode="#,##0.0000_ ;\-#,##0.0000\ "/>
  </numFmts>
  <fonts count="5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color indexed="1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9"/>
      <name val="Arial"/>
      <family val="2"/>
    </font>
    <font>
      <sz val="8"/>
      <name val="Calibri"/>
      <family val="2"/>
    </font>
    <font>
      <b/>
      <sz val="14"/>
      <name val="Arial"/>
      <family val="2"/>
    </font>
    <font>
      <sz val="12"/>
      <name val="Arial Narrow"/>
      <family val="2"/>
    </font>
    <font>
      <b/>
      <sz val="12"/>
      <name val="Arial"/>
      <family val="2"/>
    </font>
    <font>
      <b/>
      <sz val="12"/>
      <name val="Calibri"/>
      <family val="2"/>
    </font>
    <font>
      <b/>
      <sz val="10"/>
      <name val="Arial"/>
      <family val="2"/>
    </font>
    <font>
      <b/>
      <sz val="14"/>
      <name val="Calibri"/>
      <family val="2"/>
    </font>
    <font>
      <sz val="10"/>
      <name val="Arial"/>
      <family val="2"/>
    </font>
    <font>
      <sz val="12"/>
      <color indexed="8"/>
      <name val="Calibri"/>
      <family val="2"/>
    </font>
    <font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Arial"/>
      <family val="2"/>
    </font>
    <font>
      <sz val="12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sz val="24"/>
      <color theme="1"/>
      <name val="Arial"/>
      <family val="2"/>
    </font>
    <font>
      <sz val="14"/>
      <color theme="1"/>
      <name val="Arial"/>
      <family val="2"/>
    </font>
    <font>
      <b/>
      <sz val="24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 Narrow"/>
      <family val="2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8"/>
      <name val="Calibri"/>
      <family val="2"/>
      <scheme val="minor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b/>
      <sz val="14"/>
      <color theme="1"/>
      <name val="Arial Narrow"/>
      <family val="2"/>
    </font>
    <font>
      <b/>
      <i/>
      <sz val="12"/>
      <color rgb="FF000000"/>
      <name val="Cambria"/>
      <family val="1"/>
    </font>
    <font>
      <b/>
      <i/>
      <sz val="14"/>
      <color rgb="FF000000"/>
      <name val="Cambria"/>
      <family val="1"/>
    </font>
    <font>
      <b/>
      <sz val="14"/>
      <color rgb="FF000000"/>
      <name val="Cambria"/>
      <family val="1"/>
    </font>
    <font>
      <sz val="8"/>
      <name val="Times New Roman"/>
      <family val="1"/>
    </font>
    <font>
      <sz val="8"/>
      <color indexed="8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81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9" fillId="0" borderId="0"/>
    <xf numFmtId="0" fontId="3" fillId="0" borderId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05">
    <xf numFmtId="0" fontId="0" fillId="0" borderId="0" xfId="0"/>
    <xf numFmtId="0" fontId="4" fillId="0" borderId="0" xfId="246" applyFont="1" applyFill="1" applyAlignment="1">
      <alignment vertical="center" wrapText="1"/>
    </xf>
    <xf numFmtId="165" fontId="8" fillId="0" borderId="0" xfId="377" applyFont="1" applyFill="1" applyAlignment="1">
      <alignment vertical="center" wrapText="1"/>
    </xf>
    <xf numFmtId="165" fontId="4" fillId="0" borderId="0" xfId="377" applyFont="1" applyFill="1" applyAlignment="1">
      <alignment vertical="center" wrapText="1"/>
    </xf>
    <xf numFmtId="165" fontId="11" fillId="0" borderId="0" xfId="377" applyFont="1" applyFill="1"/>
    <xf numFmtId="0" fontId="11" fillId="0" borderId="0" xfId="246" applyFont="1" applyFill="1"/>
    <xf numFmtId="0" fontId="11" fillId="0" borderId="0" xfId="246" applyFont="1" applyFill="1" applyBorder="1"/>
    <xf numFmtId="0" fontId="13" fillId="0" borderId="0" xfId="246" applyFont="1" applyFill="1"/>
    <xf numFmtId="165" fontId="13" fillId="0" borderId="0" xfId="377" applyFont="1" applyFill="1"/>
    <xf numFmtId="0" fontId="13" fillId="0" borderId="0" xfId="246" applyFont="1" applyFill="1" applyAlignment="1">
      <alignment horizontal="center"/>
    </xf>
    <xf numFmtId="0" fontId="14" fillId="0" borderId="0" xfId="246" applyFont="1" applyFill="1" applyAlignment="1">
      <alignment horizontal="center"/>
    </xf>
    <xf numFmtId="0" fontId="14" fillId="0" borderId="0" xfId="246" applyFont="1" applyFill="1"/>
    <xf numFmtId="0" fontId="13" fillId="0" borderId="0" xfId="246" applyFont="1" applyAlignment="1">
      <alignment horizontal="left"/>
    </xf>
    <xf numFmtId="165" fontId="14" fillId="0" borderId="0" xfId="377" applyFont="1" applyFill="1"/>
    <xf numFmtId="0" fontId="14" fillId="0" borderId="0" xfId="246" applyFont="1" applyAlignment="1">
      <alignment horizontal="left"/>
    </xf>
    <xf numFmtId="0" fontId="13" fillId="0" borderId="0" xfId="246" applyFont="1" applyFill="1" applyAlignment="1">
      <alignment horizontal="justify" vertical="top"/>
    </xf>
    <xf numFmtId="0" fontId="15" fillId="0" borderId="0" xfId="246" applyFont="1" applyFill="1" applyAlignment="1">
      <alignment horizontal="center"/>
    </xf>
    <xf numFmtId="0" fontId="15" fillId="0" borderId="0" xfId="246" applyFont="1" applyAlignment="1">
      <alignment horizontal="left"/>
    </xf>
    <xf numFmtId="0" fontId="11" fillId="0" borderId="0" xfId="246" applyFont="1" applyFill="1" applyAlignment="1">
      <alignment horizontal="center"/>
    </xf>
    <xf numFmtId="0" fontId="11" fillId="0" borderId="0" xfId="246" applyFont="1" applyAlignment="1">
      <alignment horizontal="left"/>
    </xf>
    <xf numFmtId="0" fontId="15" fillId="0" borderId="0" xfId="246" applyFont="1" applyFill="1"/>
    <xf numFmtId="0" fontId="15" fillId="0" borderId="0" xfId="246" applyFont="1" applyFill="1" applyAlignment="1">
      <alignment horizontal="center" vertical="top"/>
    </xf>
    <xf numFmtId="0" fontId="15" fillId="0" borderId="0" xfId="246" applyFont="1" applyFill="1" applyAlignment="1">
      <alignment horizontal="justify" vertical="top"/>
    </xf>
    <xf numFmtId="0" fontId="11" fillId="0" borderId="0" xfId="246" applyFont="1" applyFill="1" applyAlignment="1">
      <alignment horizontal="justify" vertical="top"/>
    </xf>
    <xf numFmtId="165" fontId="15" fillId="0" borderId="0" xfId="377" applyFont="1" applyFill="1"/>
    <xf numFmtId="0" fontId="13" fillId="0" borderId="0" xfId="246" applyFont="1" applyFill="1" applyBorder="1"/>
    <xf numFmtId="0" fontId="11" fillId="0" borderId="0" xfId="246" applyFont="1" applyFill="1" applyAlignment="1"/>
    <xf numFmtId="0" fontId="13" fillId="0" borderId="0" xfId="246" applyFont="1" applyFill="1" applyAlignment="1"/>
    <xf numFmtId="0" fontId="34" fillId="0" borderId="0" xfId="158"/>
    <xf numFmtId="0" fontId="34" fillId="4" borderId="1" xfId="158" applyFill="1" applyBorder="1"/>
    <xf numFmtId="0" fontId="34" fillId="4" borderId="2" xfId="158" applyFill="1" applyBorder="1"/>
    <xf numFmtId="0" fontId="35" fillId="4" borderId="1" xfId="158" applyFont="1" applyFill="1" applyBorder="1" applyAlignment="1">
      <alignment vertical="center"/>
    </xf>
    <xf numFmtId="0" fontId="35" fillId="4" borderId="2" xfId="158" applyFont="1" applyFill="1" applyBorder="1" applyAlignment="1">
      <alignment vertical="center"/>
    </xf>
    <xf numFmtId="0" fontId="36" fillId="4" borderId="2" xfId="158" applyFont="1" applyFill="1" applyBorder="1" applyAlignment="1">
      <alignment horizontal="left" vertical="center"/>
    </xf>
    <xf numFmtId="0" fontId="36" fillId="4" borderId="2" xfId="158" applyFont="1" applyFill="1" applyBorder="1" applyAlignment="1">
      <alignment horizontal="left" vertical="center" indent="10"/>
    </xf>
    <xf numFmtId="0" fontId="34" fillId="4" borderId="3" xfId="158" applyFill="1" applyBorder="1"/>
    <xf numFmtId="0" fontId="34" fillId="4" borderId="4" xfId="158" applyFill="1" applyBorder="1"/>
    <xf numFmtId="0" fontId="34" fillId="4" borderId="0" xfId="158" applyFill="1" applyBorder="1"/>
    <xf numFmtId="0" fontId="35" fillId="4" borderId="4" xfId="158" applyFont="1" applyFill="1" applyBorder="1" applyAlignment="1">
      <alignment vertical="center"/>
    </xf>
    <xf numFmtId="0" fontId="35" fillId="4" borderId="0" xfId="158" applyFont="1" applyFill="1" applyBorder="1" applyAlignment="1">
      <alignment vertical="center"/>
    </xf>
    <xf numFmtId="0" fontId="36" fillId="4" borderId="0" xfId="158" applyFont="1" applyFill="1" applyBorder="1" applyAlignment="1">
      <alignment horizontal="left" vertical="center"/>
    </xf>
    <xf numFmtId="0" fontId="36" fillId="4" borderId="0" xfId="158" applyFont="1" applyFill="1" applyBorder="1" applyAlignment="1">
      <alignment horizontal="left" vertical="center" indent="10"/>
    </xf>
    <xf numFmtId="0" fontId="34" fillId="4" borderId="5" xfId="158" applyFill="1" applyBorder="1"/>
    <xf numFmtId="0" fontId="34" fillId="4" borderId="6" xfId="158" applyFill="1" applyBorder="1"/>
    <xf numFmtId="0" fontId="34" fillId="4" borderId="7" xfId="158" applyFill="1" applyBorder="1"/>
    <xf numFmtId="0" fontId="37" fillId="4" borderId="6" xfId="158" applyFont="1" applyFill="1" applyBorder="1" applyAlignment="1">
      <alignment vertical="center"/>
    </xf>
    <xf numFmtId="0" fontId="37" fillId="4" borderId="7" xfId="158" applyFont="1" applyFill="1" applyBorder="1" applyAlignment="1">
      <alignment vertical="center"/>
    </xf>
    <xf numFmtId="0" fontId="38" fillId="4" borderId="7" xfId="158" applyFont="1" applyFill="1" applyBorder="1" applyAlignment="1">
      <alignment horizontal="left" vertical="center"/>
    </xf>
    <xf numFmtId="0" fontId="38" fillId="4" borderId="7" xfId="158" applyFont="1" applyFill="1" applyBorder="1" applyAlignment="1">
      <alignment horizontal="left" vertical="center" indent="10"/>
    </xf>
    <xf numFmtId="0" fontId="34" fillId="4" borderId="8" xfId="158" applyFill="1" applyBorder="1"/>
    <xf numFmtId="0" fontId="34" fillId="0" borderId="8" xfId="158" applyBorder="1"/>
    <xf numFmtId="0" fontId="34" fillId="0" borderId="7" xfId="158" applyBorder="1"/>
    <xf numFmtId="0" fontId="34" fillId="0" borderId="6" xfId="158" applyBorder="1"/>
    <xf numFmtId="0" fontId="34" fillId="0" borderId="5" xfId="158" applyBorder="1"/>
    <xf numFmtId="0" fontId="34" fillId="0" borderId="0" xfId="158" applyBorder="1"/>
    <xf numFmtId="0" fontId="34" fillId="0" borderId="4" xfId="158" applyBorder="1"/>
    <xf numFmtId="0" fontId="34" fillId="0" borderId="3" xfId="158" applyBorder="1"/>
    <xf numFmtId="0" fontId="34" fillId="0" borderId="2" xfId="158" applyBorder="1"/>
    <xf numFmtId="0" fontId="34" fillId="0" borderId="1" xfId="158" applyBorder="1"/>
    <xf numFmtId="0" fontId="39" fillId="0" borderId="2" xfId="158" applyFont="1" applyBorder="1" applyAlignment="1">
      <alignment horizontal="right" vertical="center"/>
    </xf>
    <xf numFmtId="167" fontId="39" fillId="0" borderId="2" xfId="379" applyNumberFormat="1" applyFont="1" applyBorder="1" applyAlignment="1">
      <alignment horizontal="left" vertical="center"/>
    </xf>
    <xf numFmtId="0" fontId="39" fillId="0" borderId="2" xfId="158" applyFont="1" applyBorder="1" applyAlignment="1">
      <alignment vertical="center"/>
    </xf>
    <xf numFmtId="167" fontId="39" fillId="0" borderId="2" xfId="379" applyNumberFormat="1" applyFont="1" applyBorder="1" applyAlignment="1">
      <alignment vertical="center"/>
    </xf>
    <xf numFmtId="0" fontId="39" fillId="0" borderId="2" xfId="158" applyFont="1" applyBorder="1" applyAlignment="1">
      <alignment horizontal="center" vertical="center"/>
    </xf>
    <xf numFmtId="0" fontId="39" fillId="0" borderId="0" xfId="158" applyFont="1" applyBorder="1" applyAlignment="1">
      <alignment vertical="center"/>
    </xf>
    <xf numFmtId="0" fontId="39" fillId="0" borderId="7" xfId="158" applyFont="1" applyBorder="1" applyAlignment="1">
      <alignment horizontal="right" vertical="center"/>
    </xf>
    <xf numFmtId="0" fontId="39" fillId="0" borderId="7" xfId="158" applyFont="1" applyBorder="1" applyAlignment="1">
      <alignment vertical="center"/>
    </xf>
    <xf numFmtId="167" fontId="39" fillId="0" borderId="7" xfId="379" applyNumberFormat="1" applyFont="1" applyBorder="1" applyAlignment="1">
      <alignment vertical="center"/>
    </xf>
    <xf numFmtId="167" fontId="39" fillId="0" borderId="7" xfId="379" applyNumberFormat="1" applyFont="1" applyBorder="1" applyAlignment="1">
      <alignment horizontal="center" vertical="center"/>
    </xf>
    <xf numFmtId="0" fontId="40" fillId="0" borderId="5" xfId="158" applyFont="1" applyBorder="1"/>
    <xf numFmtId="0" fontId="40" fillId="0" borderId="0" xfId="158" applyFont="1" applyBorder="1"/>
    <xf numFmtId="0" fontId="40" fillId="0" borderId="4" xfId="158" applyFont="1" applyBorder="1"/>
    <xf numFmtId="0" fontId="41" fillId="0" borderId="0" xfId="158" applyFont="1" applyBorder="1"/>
    <xf numFmtId="0" fontId="41" fillId="0" borderId="4" xfId="158" applyFont="1" applyBorder="1"/>
    <xf numFmtId="0" fontId="3" fillId="0" borderId="0" xfId="3" applyFont="1" applyFill="1" applyBorder="1" applyAlignment="1">
      <alignment vertical="center"/>
    </xf>
    <xf numFmtId="0" fontId="12" fillId="0" borderId="0" xfId="246" applyFont="1" applyFill="1" applyBorder="1" applyAlignment="1">
      <alignment vertical="center" wrapText="1"/>
    </xf>
    <xf numFmtId="0" fontId="11" fillId="0" borderId="0" xfId="246" applyFont="1" applyFill="1" applyBorder="1" applyAlignment="1">
      <alignment horizontal="center" vertical="center"/>
    </xf>
    <xf numFmtId="0" fontId="11" fillId="0" borderId="0" xfId="246" applyFont="1" applyFill="1" applyBorder="1" applyAlignment="1">
      <alignment vertical="center"/>
    </xf>
    <xf numFmtId="165" fontId="11" fillId="0" borderId="0" xfId="377" applyFont="1" applyFill="1" applyBorder="1" applyAlignment="1">
      <alignment horizontal="right" vertical="center"/>
    </xf>
    <xf numFmtId="43" fontId="11" fillId="0" borderId="0" xfId="377" applyNumberFormat="1" applyFont="1" applyFill="1" applyBorder="1" applyAlignment="1">
      <alignment horizontal="right" vertical="center"/>
    </xf>
    <xf numFmtId="165" fontId="13" fillId="0" borderId="0" xfId="377" applyFont="1" applyFill="1" applyBorder="1"/>
    <xf numFmtId="43" fontId="11" fillId="0" borderId="0" xfId="246" applyNumberFormat="1" applyFont="1" applyFill="1" applyBorder="1" applyAlignment="1">
      <alignment horizontal="right" vertical="center"/>
    </xf>
    <xf numFmtId="0" fontId="19" fillId="0" borderId="0" xfId="158" applyFont="1" applyFill="1" applyBorder="1" applyAlignment="1">
      <alignment vertical="center" wrapText="1"/>
    </xf>
    <xf numFmtId="0" fontId="21" fillId="0" borderId="0" xfId="158" applyFont="1" applyFill="1" applyBorder="1" applyAlignment="1">
      <alignment vertical="center" wrapText="1"/>
    </xf>
    <xf numFmtId="166" fontId="3" fillId="0" borderId="0" xfId="3" applyNumberFormat="1" applyFont="1" applyFill="1" applyBorder="1" applyAlignment="1">
      <alignment wrapText="1"/>
    </xf>
    <xf numFmtId="166" fontId="3" fillId="0" borderId="4" xfId="3" applyNumberFormat="1" applyFont="1" applyFill="1" applyBorder="1" applyAlignment="1">
      <alignment wrapText="1"/>
    </xf>
    <xf numFmtId="166" fontId="3" fillId="0" borderId="5" xfId="3" applyNumberFormat="1" applyFont="1" applyFill="1" applyBorder="1" applyAlignment="1">
      <alignment horizontal="left" wrapText="1"/>
    </xf>
    <xf numFmtId="166" fontId="3" fillId="0" borderId="0" xfId="3" applyNumberFormat="1" applyFont="1" applyFill="1" applyBorder="1" applyAlignment="1">
      <alignment horizontal="left" wrapText="1"/>
    </xf>
    <xf numFmtId="166" fontId="6" fillId="0" borderId="0" xfId="3" applyNumberFormat="1" applyFont="1" applyFill="1" applyBorder="1" applyAlignment="1">
      <alignment horizontal="left" wrapText="1"/>
    </xf>
    <xf numFmtId="166" fontId="6" fillId="0" borderId="4" xfId="3" applyNumberFormat="1" applyFont="1" applyFill="1" applyBorder="1" applyAlignment="1">
      <alignment horizontal="left" wrapText="1"/>
    </xf>
    <xf numFmtId="166" fontId="17" fillId="0" borderId="5" xfId="144" applyNumberFormat="1" applyFont="1" applyFill="1" applyBorder="1" applyAlignment="1">
      <alignment horizontal="center" vertical="center" wrapText="1"/>
    </xf>
    <xf numFmtId="166" fontId="17" fillId="0" borderId="0" xfId="144" applyNumberFormat="1" applyFont="1" applyFill="1" applyBorder="1" applyAlignment="1">
      <alignment horizontal="center" vertical="center" wrapText="1"/>
    </xf>
    <xf numFmtId="166" fontId="17" fillId="0" borderId="4" xfId="144" applyNumberFormat="1" applyFont="1" applyFill="1" applyBorder="1" applyAlignment="1">
      <alignment horizontal="center" vertical="center" wrapText="1"/>
    </xf>
    <xf numFmtId="0" fontId="7" fillId="0" borderId="0" xfId="158" applyFont="1" applyAlignment="1">
      <alignment vertical="center" wrapText="1"/>
    </xf>
    <xf numFmtId="166" fontId="19" fillId="0" borderId="0" xfId="3" applyNumberFormat="1" applyFont="1" applyFill="1" applyBorder="1" applyAlignment="1">
      <alignment horizontal="left" wrapText="1"/>
    </xf>
    <xf numFmtId="0" fontId="3" fillId="0" borderId="8" xfId="246" applyFont="1" applyFill="1" applyBorder="1" applyAlignment="1">
      <alignment vertical="center"/>
    </xf>
    <xf numFmtId="0" fontId="3" fillId="0" borderId="7" xfId="246" applyFont="1" applyFill="1" applyBorder="1" applyAlignment="1">
      <alignment vertical="center"/>
    </xf>
    <xf numFmtId="0" fontId="3" fillId="0" borderId="6" xfId="246" applyFont="1" applyFill="1" applyBorder="1" applyAlignment="1">
      <alignment vertical="center"/>
    </xf>
    <xf numFmtId="0" fontId="3" fillId="0" borderId="5" xfId="246" applyFont="1" applyFill="1" applyBorder="1" applyAlignment="1">
      <alignment vertical="center"/>
    </xf>
    <xf numFmtId="0" fontId="3" fillId="0" borderId="0" xfId="246" applyFont="1" applyFill="1" applyBorder="1" applyAlignment="1">
      <alignment vertical="center"/>
    </xf>
    <xf numFmtId="0" fontId="3" fillId="0" borderId="4" xfId="246" applyFont="1" applyFill="1" applyBorder="1" applyAlignment="1">
      <alignment vertical="center"/>
    </xf>
    <xf numFmtId="0" fontId="3" fillId="0" borderId="3" xfId="246" applyFont="1" applyFill="1" applyBorder="1" applyAlignment="1">
      <alignment vertical="center"/>
    </xf>
    <xf numFmtId="0" fontId="3" fillId="0" borderId="2" xfId="246" applyFont="1" applyFill="1" applyBorder="1" applyAlignment="1">
      <alignment vertical="center"/>
    </xf>
    <xf numFmtId="0" fontId="3" fillId="0" borderId="1" xfId="246" applyFont="1" applyFill="1" applyBorder="1" applyAlignment="1">
      <alignment vertical="center"/>
    </xf>
    <xf numFmtId="0" fontId="42" fillId="0" borderId="9" xfId="246" applyFont="1" applyFill="1" applyBorder="1" applyAlignment="1">
      <alignment horizontal="center" vertical="center" wrapText="1"/>
    </xf>
    <xf numFmtId="0" fontId="42" fillId="0" borderId="9" xfId="246" applyFont="1" applyFill="1" applyBorder="1" applyAlignment="1">
      <alignment horizontal="center"/>
    </xf>
    <xf numFmtId="0" fontId="42" fillId="0" borderId="9" xfId="246" applyFont="1" applyFill="1" applyBorder="1" applyAlignment="1">
      <alignment horizontal="left"/>
    </xf>
    <xf numFmtId="10" fontId="43" fillId="0" borderId="9" xfId="253" applyNumberFormat="1" applyFont="1" applyFill="1" applyBorder="1" applyAlignment="1">
      <alignment horizontal="center"/>
    </xf>
    <xf numFmtId="164" fontId="43" fillId="0" borderId="9" xfId="1" applyFont="1" applyFill="1" applyBorder="1" applyAlignment="1">
      <alignment horizontal="right"/>
    </xf>
    <xf numFmtId="9" fontId="43" fillId="0" borderId="9" xfId="253" applyFont="1" applyFill="1" applyBorder="1" applyAlignment="1">
      <alignment horizontal="center"/>
    </xf>
    <xf numFmtId="164" fontId="42" fillId="0" borderId="9" xfId="1" applyFont="1" applyFill="1" applyBorder="1" applyAlignment="1">
      <alignment horizontal="right"/>
    </xf>
    <xf numFmtId="0" fontId="31" fillId="0" borderId="9" xfId="0" applyFont="1" applyBorder="1" applyAlignment="1">
      <alignment vertical="top" wrapText="1"/>
    </xf>
    <xf numFmtId="0" fontId="31" fillId="0" borderId="0" xfId="0" applyFont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19" fillId="0" borderId="6" xfId="0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4" fillId="0" borderId="5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22" fillId="0" borderId="6" xfId="0" applyFont="1" applyFill="1" applyBorder="1" applyAlignment="1">
      <alignment vertical="top" wrapText="1"/>
    </xf>
    <xf numFmtId="0" fontId="21" fillId="0" borderId="6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21" fillId="0" borderId="11" xfId="0" applyFont="1" applyFill="1" applyBorder="1" applyAlignment="1">
      <alignment vertical="top" wrapText="1"/>
    </xf>
    <xf numFmtId="0" fontId="21" fillId="0" borderId="12" xfId="0" applyFont="1" applyFill="1" applyBorder="1" applyAlignment="1">
      <alignment vertical="top" wrapText="1"/>
    </xf>
    <xf numFmtId="0" fontId="21" fillId="0" borderId="1" xfId="0" applyFont="1" applyFill="1" applyBorder="1" applyAlignment="1">
      <alignment vertical="top" wrapText="1"/>
    </xf>
    <xf numFmtId="0" fontId="44" fillId="0" borderId="12" xfId="0" applyNumberFormat="1" applyFont="1" applyFill="1" applyBorder="1" applyAlignment="1">
      <alignment horizontal="left" vertical="top" wrapText="1"/>
    </xf>
    <xf numFmtId="166" fontId="45" fillId="0" borderId="12" xfId="2" applyNumberFormat="1" applyFont="1" applyFill="1" applyBorder="1" applyAlignment="1">
      <alignment vertical="top" wrapText="1"/>
    </xf>
    <xf numFmtId="166" fontId="43" fillId="0" borderId="10" xfId="2" applyNumberFormat="1" applyFont="1" applyFill="1" applyBorder="1" applyAlignment="1">
      <alignment horizontal="left" vertical="top" wrapText="1"/>
    </xf>
    <xf numFmtId="166" fontId="43" fillId="0" borderId="11" xfId="2" applyNumberFormat="1" applyFont="1" applyFill="1" applyBorder="1" applyAlignment="1">
      <alignment horizontal="left" vertical="top" wrapText="1"/>
    </xf>
    <xf numFmtId="166" fontId="46" fillId="0" borderId="11" xfId="2" applyNumberFormat="1" applyFont="1" applyFill="1" applyBorder="1" applyAlignment="1">
      <alignment horizontal="left" vertical="top" wrapText="1"/>
    </xf>
    <xf numFmtId="0" fontId="7" fillId="2" borderId="0" xfId="0" applyFont="1" applyFill="1" applyAlignment="1">
      <alignment vertical="top" wrapText="1"/>
    </xf>
    <xf numFmtId="166" fontId="6" fillId="5" borderId="6" xfId="2" applyNumberFormat="1" applyFont="1" applyFill="1" applyBorder="1" applyAlignment="1">
      <alignment horizontal="center" vertical="top" wrapText="1"/>
    </xf>
    <xf numFmtId="165" fontId="47" fillId="0" borderId="9" xfId="254" applyFont="1" applyFill="1" applyBorder="1" applyAlignment="1" applyProtection="1">
      <alignment horizontal="center" vertical="top" wrapText="1"/>
    </xf>
    <xf numFmtId="10" fontId="47" fillId="0" borderId="9" xfId="250" applyNumberFormat="1" applyFont="1" applyFill="1" applyBorder="1" applyAlignment="1" applyProtection="1">
      <alignment horizontal="center" vertical="top" wrapText="1"/>
    </xf>
    <xf numFmtId="0" fontId="32" fillId="0" borderId="9" xfId="0" applyNumberFormat="1" applyFont="1" applyFill="1" applyBorder="1" applyAlignment="1">
      <alignment horizontal="center" vertical="top" wrapText="1"/>
    </xf>
    <xf numFmtId="0" fontId="32" fillId="2" borderId="10" xfId="0" applyFont="1" applyFill="1" applyBorder="1" applyAlignment="1">
      <alignment vertical="top" wrapText="1"/>
    </xf>
    <xf numFmtId="0" fontId="29" fillId="2" borderId="11" xfId="0" applyFont="1" applyFill="1" applyBorder="1" applyAlignment="1">
      <alignment vertical="top" wrapText="1"/>
    </xf>
    <xf numFmtId="165" fontId="29" fillId="2" borderId="11" xfId="254" applyFont="1" applyFill="1" applyBorder="1" applyAlignment="1">
      <alignment vertical="top" wrapText="1"/>
    </xf>
    <xf numFmtId="165" fontId="29" fillId="2" borderId="12" xfId="254" applyFont="1" applyFill="1" applyBorder="1" applyAlignment="1">
      <alignment vertical="top" wrapText="1"/>
    </xf>
    <xf numFmtId="165" fontId="29" fillId="0" borderId="9" xfId="254" applyFont="1" applyFill="1" applyBorder="1" applyAlignment="1">
      <alignment horizontal="right" vertical="top"/>
    </xf>
    <xf numFmtId="10" fontId="29" fillId="0" borderId="10" xfId="250" applyNumberFormat="1" applyFont="1" applyFill="1" applyBorder="1" applyAlignment="1">
      <alignment vertical="top"/>
    </xf>
    <xf numFmtId="10" fontId="29" fillId="0" borderId="12" xfId="250" applyNumberFormat="1" applyFont="1" applyFill="1" applyBorder="1" applyAlignment="1">
      <alignment vertical="top"/>
    </xf>
    <xf numFmtId="165" fontId="18" fillId="2" borderId="0" xfId="266" applyFont="1" applyFill="1" applyBorder="1" applyAlignment="1">
      <alignment horizontal="center" vertical="top"/>
    </xf>
    <xf numFmtId="0" fontId="31" fillId="0" borderId="9" xfId="0" applyNumberFormat="1" applyFont="1" applyFill="1" applyBorder="1" applyAlignment="1">
      <alignment horizontal="center" vertical="top" wrapText="1"/>
    </xf>
    <xf numFmtId="0" fontId="31" fillId="0" borderId="9" xfId="0" applyNumberFormat="1" applyFont="1" applyFill="1" applyBorder="1" applyAlignment="1">
      <alignment horizontal="left" vertical="top" wrapText="1"/>
    </xf>
    <xf numFmtId="0" fontId="48" fillId="0" borderId="9" xfId="0" applyNumberFormat="1" applyFont="1" applyFill="1" applyBorder="1" applyAlignment="1">
      <alignment horizontal="center" vertical="top" wrapText="1"/>
    </xf>
    <xf numFmtId="0" fontId="48" fillId="0" borderId="9" xfId="0" applyNumberFormat="1" applyFont="1" applyFill="1" applyBorder="1" applyAlignment="1">
      <alignment horizontal="center" vertical="top"/>
    </xf>
    <xf numFmtId="165" fontId="48" fillId="0" borderId="13" xfId="254" applyFont="1" applyFill="1" applyBorder="1" applyAlignment="1">
      <alignment horizontal="center" vertical="top"/>
    </xf>
    <xf numFmtId="165" fontId="31" fillId="0" borderId="9" xfId="254" applyFont="1" applyFill="1" applyBorder="1" applyAlignment="1">
      <alignment vertical="top"/>
    </xf>
    <xf numFmtId="165" fontId="30" fillId="0" borderId="13" xfId="254" applyFont="1" applyFill="1" applyBorder="1" applyAlignment="1">
      <alignment horizontal="right" vertical="top"/>
    </xf>
    <xf numFmtId="10" fontId="29" fillId="0" borderId="12" xfId="250" applyNumberFormat="1" applyFont="1" applyFill="1" applyBorder="1" applyAlignment="1">
      <alignment horizontal="center" vertical="top"/>
    </xf>
    <xf numFmtId="165" fontId="31" fillId="0" borderId="10" xfId="254" applyFont="1" applyFill="1" applyBorder="1" applyAlignment="1">
      <alignment vertical="top"/>
    </xf>
    <xf numFmtId="43" fontId="30" fillId="0" borderId="12" xfId="0" applyNumberFormat="1" applyFont="1" applyFill="1" applyBorder="1" applyAlignment="1">
      <alignment horizontal="center" vertical="top"/>
    </xf>
    <xf numFmtId="0" fontId="48" fillId="0" borderId="9" xfId="0" applyFont="1" applyBorder="1" applyAlignment="1">
      <alignment horizontal="center" vertical="top" wrapText="1"/>
    </xf>
    <xf numFmtId="43" fontId="30" fillId="0" borderId="10" xfId="0" applyNumberFormat="1" applyFont="1" applyFill="1" applyBorder="1" applyAlignment="1">
      <alignment vertical="top"/>
    </xf>
    <xf numFmtId="43" fontId="30" fillId="0" borderId="12" xfId="0" applyNumberFormat="1" applyFont="1" applyFill="1" applyBorder="1" applyAlignment="1">
      <alignment vertical="top"/>
    </xf>
    <xf numFmtId="0" fontId="0" fillId="0" borderId="0" xfId="0" quotePrefix="1" applyNumberFormat="1" applyFill="1" applyBorder="1" applyAlignment="1">
      <alignment horizontal="center" vertical="top" wrapText="1"/>
    </xf>
    <xf numFmtId="0" fontId="32" fillId="0" borderId="10" xfId="254" applyNumberFormat="1" applyFont="1" applyFill="1" applyBorder="1" applyAlignment="1">
      <alignment vertical="top" wrapText="1"/>
    </xf>
    <xf numFmtId="0" fontId="32" fillId="0" borderId="11" xfId="254" applyNumberFormat="1" applyFont="1" applyFill="1" applyBorder="1" applyAlignment="1">
      <alignment vertical="top" wrapText="1"/>
    </xf>
    <xf numFmtId="165" fontId="32" fillId="0" borderId="11" xfId="254" applyFont="1" applyFill="1" applyBorder="1" applyAlignment="1">
      <alignment vertical="top" wrapText="1"/>
    </xf>
    <xf numFmtId="165" fontId="32" fillId="0" borderId="12" xfId="254" applyFont="1" applyFill="1" applyBorder="1" applyAlignment="1">
      <alignment vertical="top" wrapText="1"/>
    </xf>
    <xf numFmtId="0" fontId="32" fillId="0" borderId="10" xfId="0" applyNumberFormat="1" applyFont="1" applyFill="1" applyBorder="1" applyAlignment="1">
      <alignment horizontal="center" vertical="top" wrapText="1"/>
    </xf>
    <xf numFmtId="0" fontId="31" fillId="0" borderId="10" xfId="0" applyNumberFormat="1" applyFont="1" applyFill="1" applyBorder="1" applyAlignment="1">
      <alignment horizontal="center" vertical="top" wrapText="1"/>
    </xf>
    <xf numFmtId="10" fontId="29" fillId="0" borderId="9" xfId="250" applyNumberFormat="1" applyFont="1" applyFill="1" applyBorder="1" applyAlignment="1">
      <alignment horizontal="center" vertical="top"/>
    </xf>
    <xf numFmtId="0" fontId="30" fillId="0" borderId="9" xfId="0" applyNumberFormat="1" applyFont="1" applyFill="1" applyBorder="1" applyAlignment="1">
      <alignment horizontal="center" vertical="top" wrapText="1"/>
    </xf>
    <xf numFmtId="0" fontId="48" fillId="0" borderId="11" xfId="0" applyNumberFormat="1" applyFont="1" applyFill="1" applyBorder="1" applyAlignment="1">
      <alignment horizontal="center" vertical="top"/>
    </xf>
    <xf numFmtId="165" fontId="48" fillId="0" borderId="7" xfId="254" applyFont="1" applyFill="1" applyBorder="1" applyAlignment="1">
      <alignment horizontal="center" vertical="top"/>
    </xf>
    <xf numFmtId="165" fontId="31" fillId="0" borderId="11" xfId="254" applyFont="1" applyFill="1" applyBorder="1" applyAlignment="1">
      <alignment vertical="top"/>
    </xf>
    <xf numFmtId="165" fontId="48" fillId="0" borderId="9" xfId="254" applyFont="1" applyFill="1" applyBorder="1" applyAlignment="1">
      <alignment horizontal="center" vertical="top"/>
    </xf>
    <xf numFmtId="0" fontId="30" fillId="2" borderId="0" xfId="0" applyFont="1" applyFill="1" applyAlignment="1">
      <alignment vertical="top" wrapText="1"/>
    </xf>
    <xf numFmtId="0" fontId="31" fillId="0" borderId="7" xfId="249" applyFont="1" applyFill="1" applyBorder="1" applyAlignment="1">
      <alignment vertical="top" wrapText="1"/>
    </xf>
    <xf numFmtId="0" fontId="31" fillId="0" borderId="0" xfId="249" applyFont="1" applyFill="1" applyBorder="1" applyAlignment="1">
      <alignment vertical="top" wrapText="1"/>
    </xf>
    <xf numFmtId="0" fontId="31" fillId="6" borderId="0" xfId="249" applyFont="1" applyFill="1" applyBorder="1" applyAlignment="1">
      <alignment vertical="top" wrapText="1"/>
    </xf>
    <xf numFmtId="0" fontId="30" fillId="6" borderId="0" xfId="0" applyFont="1" applyFill="1" applyAlignment="1">
      <alignment horizontal="center" vertical="top" wrapText="1"/>
    </xf>
    <xf numFmtId="0" fontId="30" fillId="6" borderId="0" xfId="0" applyFont="1" applyFill="1" applyAlignment="1">
      <alignment vertical="top" wrapText="1"/>
    </xf>
    <xf numFmtId="0" fontId="30" fillId="6" borderId="0" xfId="0" applyNumberFormat="1" applyFont="1" applyFill="1" applyAlignment="1">
      <alignment horizontal="center" vertical="top" wrapText="1"/>
    </xf>
    <xf numFmtId="43" fontId="30" fillId="6" borderId="0" xfId="0" applyNumberFormat="1" applyFont="1" applyFill="1" applyAlignment="1">
      <alignment horizontal="center" vertical="top" wrapText="1"/>
    </xf>
    <xf numFmtId="165" fontId="30" fillId="6" borderId="0" xfId="254" applyFont="1" applyFill="1" applyAlignment="1">
      <alignment vertical="top" wrapText="1"/>
    </xf>
    <xf numFmtId="0" fontId="27" fillId="6" borderId="0" xfId="0" applyFont="1" applyFill="1" applyAlignment="1">
      <alignment horizontal="center" vertical="top" wrapText="1"/>
    </xf>
    <xf numFmtId="0" fontId="27" fillId="6" borderId="0" xfId="0" applyFont="1" applyFill="1" applyAlignment="1">
      <alignment vertical="top" wrapText="1"/>
    </xf>
    <xf numFmtId="0" fontId="27" fillId="6" borderId="0" xfId="0" applyNumberFormat="1" applyFont="1" applyFill="1" applyAlignment="1">
      <alignment horizontal="center" vertical="top" wrapText="1"/>
    </xf>
    <xf numFmtId="43" fontId="27" fillId="6" borderId="0" xfId="0" applyNumberFormat="1" applyFont="1" applyFill="1" applyAlignment="1">
      <alignment horizontal="center" vertical="top" wrapText="1"/>
    </xf>
    <xf numFmtId="165" fontId="27" fillId="6" borderId="0" xfId="254" applyFont="1" applyFill="1" applyAlignment="1">
      <alignment vertical="top" wrapText="1"/>
    </xf>
    <xf numFmtId="0" fontId="7" fillId="6" borderId="0" xfId="0" applyFont="1" applyFill="1" applyAlignment="1">
      <alignment horizontal="center" vertical="top" wrapText="1"/>
    </xf>
    <xf numFmtId="0" fontId="7" fillId="6" borderId="0" xfId="0" applyFont="1" applyFill="1" applyAlignment="1">
      <alignment vertical="top" wrapText="1"/>
    </xf>
    <xf numFmtId="0" fontId="7" fillId="6" borderId="0" xfId="0" applyNumberFormat="1" applyFont="1" applyFill="1" applyAlignment="1">
      <alignment horizontal="center" vertical="top" wrapText="1"/>
    </xf>
    <xf numFmtId="43" fontId="7" fillId="6" borderId="0" xfId="0" applyNumberFormat="1" applyFont="1" applyFill="1" applyAlignment="1">
      <alignment horizontal="center" vertical="top" wrapText="1"/>
    </xf>
    <xf numFmtId="165" fontId="7" fillId="6" borderId="0" xfId="254" applyFont="1" applyFill="1" applyAlignment="1">
      <alignment vertical="top" wrapText="1"/>
    </xf>
    <xf numFmtId="0" fontId="7" fillId="3" borderId="0" xfId="0" applyFont="1" applyFill="1" applyAlignment="1">
      <alignment horizontal="center" vertical="top" wrapText="1"/>
    </xf>
    <xf numFmtId="43" fontId="7" fillId="7" borderId="0" xfId="0" applyNumberFormat="1" applyFont="1" applyFill="1" applyAlignment="1">
      <alignment horizontal="center" vertical="top" wrapText="1"/>
    </xf>
    <xf numFmtId="0" fontId="28" fillId="2" borderId="0" xfId="249" applyFont="1" applyFill="1" applyBorder="1" applyAlignment="1">
      <alignment vertical="top" wrapText="1"/>
    </xf>
    <xf numFmtId="166" fontId="43" fillId="0" borderId="11" xfId="2" applyNumberFormat="1" applyFont="1" applyFill="1" applyBorder="1" applyAlignment="1">
      <alignment horizontal="center" vertical="top" wrapText="1"/>
    </xf>
    <xf numFmtId="0" fontId="32" fillId="0" borderId="11" xfId="254" applyNumberFormat="1" applyFont="1" applyFill="1" applyBorder="1" applyAlignment="1">
      <alignment horizontal="center" vertical="top" wrapText="1"/>
    </xf>
    <xf numFmtId="0" fontId="31" fillId="6" borderId="0" xfId="249" applyFont="1" applyFill="1" applyBorder="1" applyAlignment="1">
      <alignment horizontal="center" vertical="top" wrapText="1"/>
    </xf>
    <xf numFmtId="0" fontId="31" fillId="0" borderId="10" xfId="0" applyFont="1" applyBorder="1" applyAlignment="1">
      <alignment vertical="top" wrapText="1"/>
    </xf>
    <xf numFmtId="0" fontId="48" fillId="0" borderId="11" xfId="0" applyNumberFormat="1" applyFont="1" applyFill="1" applyBorder="1" applyAlignment="1">
      <alignment horizontal="center" vertical="top" wrapText="1"/>
    </xf>
    <xf numFmtId="165" fontId="31" fillId="0" borderId="12" xfId="254" applyFont="1" applyFill="1" applyBorder="1" applyAlignment="1">
      <alignment vertical="top"/>
    </xf>
    <xf numFmtId="165" fontId="30" fillId="0" borderId="9" xfId="254" applyFont="1" applyFill="1" applyBorder="1" applyAlignment="1">
      <alignment horizontal="right" vertical="top"/>
    </xf>
    <xf numFmtId="43" fontId="30" fillId="0" borderId="9" xfId="0" applyNumberFormat="1" applyFont="1" applyFill="1" applyBorder="1" applyAlignment="1">
      <alignment horizontal="center" vertical="top"/>
    </xf>
    <xf numFmtId="0" fontId="48" fillId="0" borderId="2" xfId="0" applyFont="1" applyBorder="1" applyAlignment="1">
      <alignment horizontal="center" vertical="top" wrapText="1"/>
    </xf>
    <xf numFmtId="0" fontId="47" fillId="0" borderId="2" xfId="248" applyNumberFormat="1" applyFont="1" applyFill="1" applyBorder="1" applyAlignment="1" applyProtection="1">
      <alignment horizontal="center" vertical="top" wrapText="1"/>
    </xf>
    <xf numFmtId="165" fontId="47" fillId="0" borderId="2" xfId="254" applyFont="1" applyFill="1" applyBorder="1" applyAlignment="1" applyProtection="1">
      <alignment horizontal="center" vertical="top" wrapText="1"/>
    </xf>
    <xf numFmtId="10" fontId="47" fillId="0" borderId="12" xfId="250" applyNumberFormat="1" applyFont="1" applyFill="1" applyBorder="1" applyAlignment="1" applyProtection="1">
      <alignment horizontal="center" vertical="top" wrapText="1"/>
    </xf>
    <xf numFmtId="0" fontId="47" fillId="0" borderId="14" xfId="248" applyNumberFormat="1" applyFont="1" applyFill="1" applyBorder="1" applyAlignment="1" applyProtection="1">
      <alignment horizontal="center" vertical="top" wrapText="1"/>
    </xf>
    <xf numFmtId="0" fontId="47" fillId="0" borderId="3" xfId="248" applyNumberFormat="1" applyFont="1" applyFill="1" applyBorder="1" applyAlignment="1" applyProtection="1">
      <alignment horizontal="center" vertical="top" wrapText="1"/>
    </xf>
    <xf numFmtId="0" fontId="47" fillId="0" borderId="1" xfId="248" applyNumberFormat="1" applyFont="1" applyFill="1" applyBorder="1" applyAlignment="1" applyProtection="1">
      <alignment horizontal="center" vertical="top" wrapText="1"/>
    </xf>
    <xf numFmtId="0" fontId="47" fillId="0" borderId="14" xfId="2" applyNumberFormat="1" applyFont="1" applyFill="1" applyBorder="1" applyAlignment="1">
      <alignment horizontal="center" vertical="top" wrapText="1"/>
    </xf>
    <xf numFmtId="49" fontId="21" fillId="0" borderId="11" xfId="0" applyNumberFormat="1" applyFont="1" applyFill="1" applyBorder="1" applyAlignment="1">
      <alignment vertical="top" wrapText="1"/>
    </xf>
    <xf numFmtId="49" fontId="43" fillId="0" borderId="11" xfId="2" applyNumberFormat="1" applyFont="1" applyFill="1" applyBorder="1" applyAlignment="1">
      <alignment horizontal="left" vertical="top" wrapText="1"/>
    </xf>
    <xf numFmtId="49" fontId="47" fillId="0" borderId="2" xfId="248" applyNumberFormat="1" applyFont="1" applyFill="1" applyBorder="1" applyAlignment="1" applyProtection="1">
      <alignment horizontal="center" vertical="top" wrapText="1"/>
    </xf>
    <xf numFmtId="49" fontId="29" fillId="2" borderId="11" xfId="0" applyNumberFormat="1" applyFont="1" applyFill="1" applyBorder="1" applyAlignment="1">
      <alignment vertical="top" wrapText="1"/>
    </xf>
    <xf numFmtId="49" fontId="48" fillId="0" borderId="9" xfId="0" applyNumberFormat="1" applyFont="1" applyBorder="1" applyAlignment="1">
      <alignment horizontal="center" vertical="top" wrapText="1"/>
    </xf>
    <xf numFmtId="49" fontId="48" fillId="0" borderId="11" xfId="0" applyNumberFormat="1" applyFont="1" applyBorder="1" applyAlignment="1">
      <alignment horizontal="center" vertical="top" wrapText="1"/>
    </xf>
    <xf numFmtId="49" fontId="32" fillId="0" borderId="11" xfId="254" applyNumberFormat="1" applyFont="1" applyFill="1" applyBorder="1" applyAlignment="1">
      <alignment vertical="top" wrapText="1"/>
    </xf>
    <xf numFmtId="49" fontId="30" fillId="0" borderId="9" xfId="0" applyNumberFormat="1" applyFont="1" applyFill="1" applyBorder="1" applyAlignment="1">
      <alignment horizontal="center" vertical="top" wrapText="1"/>
    </xf>
    <xf numFmtId="49" fontId="48" fillId="0" borderId="2" xfId="0" applyNumberFormat="1" applyFont="1" applyBorder="1" applyAlignment="1">
      <alignment horizontal="center" vertical="top" wrapText="1"/>
    </xf>
    <xf numFmtId="49" fontId="30" fillId="2" borderId="0" xfId="0" applyNumberFormat="1" applyFont="1" applyFill="1" applyAlignment="1">
      <alignment vertical="top" wrapText="1"/>
    </xf>
    <xf numFmtId="49" fontId="31" fillId="6" borderId="0" xfId="249" applyNumberFormat="1" applyFont="1" applyFill="1" applyBorder="1" applyAlignment="1">
      <alignment vertical="top" wrapText="1"/>
    </xf>
    <xf numFmtId="49" fontId="27" fillId="6" borderId="0" xfId="0" applyNumberFormat="1" applyFont="1" applyFill="1" applyAlignment="1">
      <alignment vertical="top" wrapText="1"/>
    </xf>
    <xf numFmtId="49" fontId="7" fillId="6" borderId="0" xfId="0" applyNumberFormat="1" applyFont="1" applyFill="1" applyAlignment="1">
      <alignment vertical="top" wrapText="1"/>
    </xf>
    <xf numFmtId="49" fontId="48" fillId="0" borderId="9" xfId="0" applyNumberFormat="1" applyFont="1" applyFill="1" applyBorder="1" applyAlignment="1">
      <alignment horizontal="center" vertical="top" wrapText="1"/>
    </xf>
    <xf numFmtId="0" fontId="49" fillId="0" borderId="9" xfId="0" applyFont="1" applyBorder="1" applyAlignment="1">
      <alignment vertical="top" wrapText="1"/>
    </xf>
    <xf numFmtId="0" fontId="49" fillId="8" borderId="9" xfId="0" applyFont="1" applyFill="1" applyBorder="1" applyAlignment="1">
      <alignment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top" wrapText="1"/>
    </xf>
    <xf numFmtId="0" fontId="29" fillId="2" borderId="11" xfId="0" applyFont="1" applyFill="1" applyBorder="1" applyAlignment="1">
      <alignment horizontal="center" vertical="top" wrapText="1"/>
    </xf>
    <xf numFmtId="0" fontId="49" fillId="8" borderId="9" xfId="0" applyFont="1" applyFill="1" applyBorder="1" applyAlignment="1">
      <alignment horizontal="center" vertical="top" wrapText="1"/>
    </xf>
    <xf numFmtId="49" fontId="54" fillId="6" borderId="0" xfId="249" applyNumberFormat="1" applyFont="1" applyFill="1" applyBorder="1" applyAlignment="1">
      <alignment horizontal="center" vertical="top"/>
    </xf>
    <xf numFmtId="49" fontId="55" fillId="6" borderId="0" xfId="0" applyNumberFormat="1" applyFont="1" applyFill="1" applyAlignment="1">
      <alignment horizontal="center" vertical="top"/>
    </xf>
    <xf numFmtId="166" fontId="25" fillId="0" borderId="10" xfId="2" applyNumberFormat="1" applyFont="1" applyFill="1" applyBorder="1" applyAlignment="1">
      <alignment horizontal="left" vertical="top" wrapText="1"/>
    </xf>
    <xf numFmtId="166" fontId="25" fillId="0" borderId="11" xfId="2" applyNumberFormat="1" applyFont="1" applyFill="1" applyBorder="1" applyAlignment="1">
      <alignment horizontal="left" vertical="top" wrapText="1"/>
    </xf>
    <xf numFmtId="166" fontId="25" fillId="0" borderId="12" xfId="2" applyNumberFormat="1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center" vertical="top" wrapText="1"/>
    </xf>
    <xf numFmtId="0" fontId="19" fillId="0" borderId="7" xfId="0" applyFont="1" applyFill="1" applyBorder="1" applyAlignment="1">
      <alignment horizontal="center" vertical="top" wrapText="1"/>
    </xf>
    <xf numFmtId="0" fontId="20" fillId="0" borderId="8" xfId="0" applyFont="1" applyFill="1" applyBorder="1" applyAlignment="1">
      <alignment horizontal="center" vertical="top" wrapText="1"/>
    </xf>
    <xf numFmtId="0" fontId="20" fillId="0" borderId="7" xfId="0" applyFont="1" applyFill="1" applyBorder="1" applyAlignment="1">
      <alignment horizontal="center" vertical="top" wrapText="1"/>
    </xf>
    <xf numFmtId="0" fontId="19" fillId="0" borderId="6" xfId="0" applyFont="1" applyFill="1" applyBorder="1" applyAlignment="1">
      <alignment horizontal="center" vertical="top" wrapText="1"/>
    </xf>
    <xf numFmtId="166" fontId="25" fillId="0" borderId="3" xfId="2" applyNumberFormat="1" applyFont="1" applyFill="1" applyBorder="1" applyAlignment="1">
      <alignment horizontal="left" vertical="top" wrapText="1"/>
    </xf>
    <xf numFmtId="166" fontId="25" fillId="0" borderId="2" xfId="2" applyNumberFormat="1" applyFont="1" applyFill="1" applyBorder="1" applyAlignment="1">
      <alignment horizontal="left" vertical="top" wrapText="1"/>
    </xf>
    <xf numFmtId="0" fontId="24" fillId="0" borderId="2" xfId="0" applyNumberFormat="1" applyFont="1" applyFill="1" applyBorder="1" applyAlignment="1">
      <alignment horizontal="left" vertical="top" wrapText="1"/>
    </xf>
    <xf numFmtId="0" fontId="24" fillId="0" borderId="12" xfId="0" applyNumberFormat="1" applyFont="1" applyFill="1" applyBorder="1" applyAlignment="1">
      <alignment horizontal="left" vertical="top" wrapText="1"/>
    </xf>
    <xf numFmtId="166" fontId="42" fillId="0" borderId="11" xfId="2" applyNumberFormat="1" applyFont="1" applyFill="1" applyBorder="1" applyAlignment="1">
      <alignment horizontal="left" vertical="top" wrapText="1"/>
    </xf>
    <xf numFmtId="166" fontId="42" fillId="0" borderId="12" xfId="2" applyNumberFormat="1" applyFont="1" applyFill="1" applyBorder="1" applyAlignment="1">
      <alignment horizontal="left" vertical="top" wrapText="1"/>
    </xf>
    <xf numFmtId="0" fontId="33" fillId="6" borderId="10" xfId="249" applyFont="1" applyFill="1" applyBorder="1" applyAlignment="1">
      <alignment horizontal="left" vertical="top" wrapText="1"/>
    </xf>
    <xf numFmtId="0" fontId="33" fillId="6" borderId="11" xfId="249" applyFont="1" applyFill="1" applyBorder="1" applyAlignment="1">
      <alignment horizontal="left" vertical="top" wrapText="1"/>
    </xf>
    <xf numFmtId="0" fontId="33" fillId="6" borderId="12" xfId="249" applyFont="1" applyFill="1" applyBorder="1" applyAlignment="1">
      <alignment horizontal="left" vertical="top" wrapText="1"/>
    </xf>
    <xf numFmtId="0" fontId="33" fillId="6" borderId="10" xfId="249" applyFont="1" applyFill="1" applyBorder="1" applyAlignment="1">
      <alignment horizontal="center" vertical="top" wrapText="1"/>
    </xf>
    <xf numFmtId="0" fontId="33" fillId="6" borderId="11" xfId="249" applyFont="1" applyFill="1" applyBorder="1" applyAlignment="1">
      <alignment horizontal="center" vertical="top" wrapText="1"/>
    </xf>
    <xf numFmtId="0" fontId="33" fillId="6" borderId="12" xfId="249" applyFont="1" applyFill="1" applyBorder="1" applyAlignment="1">
      <alignment horizontal="center" vertical="top" wrapText="1"/>
    </xf>
    <xf numFmtId="166" fontId="6" fillId="5" borderId="10" xfId="2" applyNumberFormat="1" applyFont="1" applyFill="1" applyBorder="1" applyAlignment="1">
      <alignment horizontal="center" vertical="top" wrapText="1"/>
    </xf>
    <xf numFmtId="166" fontId="6" fillId="5" borderId="11" xfId="2" applyNumberFormat="1" applyFont="1" applyFill="1" applyBorder="1" applyAlignment="1">
      <alignment horizontal="center" vertical="top" wrapText="1"/>
    </xf>
    <xf numFmtId="166" fontId="6" fillId="5" borderId="12" xfId="2" applyNumberFormat="1" applyFont="1" applyFill="1" applyBorder="1" applyAlignment="1">
      <alignment horizontal="center" vertical="top" wrapText="1"/>
    </xf>
    <xf numFmtId="0" fontId="47" fillId="0" borderId="13" xfId="2" applyNumberFormat="1" applyFont="1" applyFill="1" applyBorder="1" applyAlignment="1">
      <alignment horizontal="center" vertical="top" wrapText="1"/>
    </xf>
    <xf numFmtId="0" fontId="47" fillId="0" borderId="14" xfId="2" applyNumberFormat="1" applyFont="1" applyFill="1" applyBorder="1" applyAlignment="1">
      <alignment horizontal="center" vertical="top" wrapText="1"/>
    </xf>
    <xf numFmtId="0" fontId="47" fillId="0" borderId="13" xfId="248" applyNumberFormat="1" applyFont="1" applyFill="1" applyBorder="1" applyAlignment="1" applyProtection="1">
      <alignment horizontal="center" vertical="top" wrapText="1"/>
    </xf>
    <xf numFmtId="0" fontId="47" fillId="0" borderId="14" xfId="248" applyNumberFormat="1" applyFont="1" applyFill="1" applyBorder="1" applyAlignment="1" applyProtection="1">
      <alignment horizontal="center" vertical="top" wrapText="1"/>
    </xf>
    <xf numFmtId="0" fontId="47" fillId="0" borderId="8" xfId="248" applyNumberFormat="1" applyFont="1" applyFill="1" applyBorder="1" applyAlignment="1" applyProtection="1">
      <alignment horizontal="center" vertical="top" wrapText="1"/>
    </xf>
    <xf numFmtId="0" fontId="47" fillId="0" borderId="6" xfId="248" applyNumberFormat="1" applyFont="1" applyFill="1" applyBorder="1" applyAlignment="1" applyProtection="1">
      <alignment horizontal="center" vertical="top" wrapText="1"/>
    </xf>
    <xf numFmtId="0" fontId="47" fillId="0" borderId="3" xfId="248" applyNumberFormat="1" applyFont="1" applyFill="1" applyBorder="1" applyAlignment="1" applyProtection="1">
      <alignment horizontal="center" vertical="top" wrapText="1"/>
    </xf>
    <xf numFmtId="0" fontId="47" fillId="0" borderId="1" xfId="248" applyNumberFormat="1" applyFont="1" applyFill="1" applyBorder="1" applyAlignment="1" applyProtection="1">
      <alignment horizontal="center" vertical="top" wrapText="1"/>
    </xf>
    <xf numFmtId="49" fontId="47" fillId="0" borderId="13" xfId="248" applyNumberFormat="1" applyFont="1" applyFill="1" applyBorder="1" applyAlignment="1" applyProtection="1">
      <alignment horizontal="center" vertical="top" wrapText="1"/>
    </xf>
    <xf numFmtId="49" fontId="47" fillId="0" borderId="14" xfId="248" applyNumberFormat="1" applyFont="1" applyFill="1" applyBorder="1" applyAlignment="1" applyProtection="1">
      <alignment horizontal="center" vertical="top" wrapText="1"/>
    </xf>
    <xf numFmtId="165" fontId="47" fillId="0" borderId="13" xfId="254" applyFont="1" applyFill="1" applyBorder="1" applyAlignment="1" applyProtection="1">
      <alignment horizontal="center" vertical="top" wrapText="1"/>
    </xf>
    <xf numFmtId="165" fontId="47" fillId="0" borderId="14" xfId="254" applyFont="1" applyFill="1" applyBorder="1" applyAlignment="1" applyProtection="1">
      <alignment horizontal="center" vertical="top" wrapText="1"/>
    </xf>
    <xf numFmtId="166" fontId="46" fillId="0" borderId="9" xfId="3" applyNumberFormat="1" applyFont="1" applyFill="1" applyBorder="1" applyAlignment="1">
      <alignment horizontal="center" wrapText="1"/>
    </xf>
    <xf numFmtId="166" fontId="25" fillId="0" borderId="10" xfId="3" applyNumberFormat="1" applyFont="1" applyFill="1" applyBorder="1" applyAlignment="1">
      <alignment horizontal="left" wrapText="1"/>
    </xf>
    <xf numFmtId="166" fontId="43" fillId="0" borderId="11" xfId="3" applyNumberFormat="1" applyFont="1" applyFill="1" applyBorder="1" applyAlignment="1">
      <alignment horizontal="left" wrapText="1"/>
    </xf>
    <xf numFmtId="166" fontId="43" fillId="0" borderId="12" xfId="3" applyNumberFormat="1" applyFont="1" applyFill="1" applyBorder="1" applyAlignment="1">
      <alignment horizontal="left" wrapText="1"/>
    </xf>
    <xf numFmtId="0" fontId="19" fillId="0" borderId="9" xfId="158" applyFont="1" applyFill="1" applyBorder="1" applyAlignment="1">
      <alignment horizontal="center" vertical="center" wrapText="1"/>
    </xf>
    <xf numFmtId="0" fontId="21" fillId="0" borderId="9" xfId="158" applyFont="1" applyFill="1" applyBorder="1" applyAlignment="1">
      <alignment horizontal="center" vertical="center" wrapText="1"/>
    </xf>
    <xf numFmtId="166" fontId="10" fillId="0" borderId="10" xfId="3" applyNumberFormat="1" applyFont="1" applyFill="1" applyBorder="1" applyAlignment="1">
      <alignment horizontal="left" wrapText="1"/>
    </xf>
    <xf numFmtId="166" fontId="17" fillId="5" borderId="10" xfId="144" applyNumberFormat="1" applyFont="1" applyFill="1" applyBorder="1" applyAlignment="1">
      <alignment horizontal="center" vertical="center" wrapText="1"/>
    </xf>
    <xf numFmtId="166" fontId="17" fillId="5" borderId="11" xfId="144" applyNumberFormat="1" applyFont="1" applyFill="1" applyBorder="1" applyAlignment="1">
      <alignment horizontal="center" vertical="center" wrapText="1"/>
    </xf>
    <xf numFmtId="166" fontId="17" fillId="5" borderId="12" xfId="144" applyNumberFormat="1" applyFont="1" applyFill="1" applyBorder="1" applyAlignment="1">
      <alignment horizontal="center" vertical="center" wrapText="1"/>
    </xf>
    <xf numFmtId="0" fontId="42" fillId="0" borderId="9" xfId="246" applyFont="1" applyFill="1" applyBorder="1" applyAlignment="1">
      <alignment horizontal="center" vertical="center" wrapText="1"/>
    </xf>
    <xf numFmtId="0" fontId="42" fillId="0" borderId="10" xfId="246" applyFont="1" applyFill="1" applyBorder="1" applyAlignment="1">
      <alignment horizontal="center" vertical="center" wrapText="1"/>
    </xf>
    <xf numFmtId="0" fontId="42" fillId="0" borderId="12" xfId="246" applyFont="1" applyFill="1" applyBorder="1" applyAlignment="1">
      <alignment horizontal="center" vertical="center" wrapText="1"/>
    </xf>
    <xf numFmtId="0" fontId="3" fillId="0" borderId="0" xfId="249" applyFont="1" applyFill="1" applyBorder="1" applyAlignment="1">
      <alignment horizontal="left" vertical="top" wrapText="1"/>
    </xf>
    <xf numFmtId="0" fontId="10" fillId="2" borderId="0" xfId="249" applyFont="1" applyFill="1" applyBorder="1" applyAlignment="1">
      <alignment horizontal="center" vertical="center" wrapText="1"/>
    </xf>
    <xf numFmtId="0" fontId="4" fillId="0" borderId="0" xfId="249" applyFont="1" applyFill="1" applyBorder="1" applyAlignment="1">
      <alignment horizontal="left" wrapText="1"/>
    </xf>
    <xf numFmtId="0" fontId="3" fillId="0" borderId="0" xfId="249" applyFont="1" applyFill="1" applyBorder="1" applyAlignment="1">
      <alignment horizontal="left" vertical="center" wrapText="1"/>
    </xf>
    <xf numFmtId="0" fontId="51" fillId="8" borderId="9" xfId="158" applyFont="1" applyFill="1" applyBorder="1" applyAlignment="1">
      <alignment horizontal="left" vertical="top" wrapText="1"/>
    </xf>
    <xf numFmtId="10" fontId="51" fillId="8" borderId="9" xfId="158" applyNumberFormat="1" applyFont="1" applyFill="1" applyBorder="1" applyAlignment="1">
      <alignment horizontal="center" vertical="top" wrapText="1"/>
    </xf>
    <xf numFmtId="0" fontId="53" fillId="9" borderId="10" xfId="158" applyFont="1" applyFill="1" applyBorder="1" applyAlignment="1">
      <alignment horizontal="center" vertical="top" wrapText="1"/>
    </xf>
    <xf numFmtId="0" fontId="53" fillId="9" borderId="11" xfId="158" applyFont="1" applyFill="1" applyBorder="1" applyAlignment="1">
      <alignment horizontal="center" vertical="top" wrapText="1"/>
    </xf>
    <xf numFmtId="0" fontId="53" fillId="9" borderId="12" xfId="158" applyFont="1" applyFill="1" applyBorder="1" applyAlignment="1">
      <alignment horizontal="center" vertical="top" wrapText="1"/>
    </xf>
    <xf numFmtId="0" fontId="52" fillId="9" borderId="9" xfId="158" applyFont="1" applyFill="1" applyBorder="1" applyAlignment="1">
      <alignment horizontal="center" vertical="top" wrapText="1"/>
    </xf>
    <xf numFmtId="0" fontId="52" fillId="9" borderId="10" xfId="158" applyFont="1" applyFill="1" applyBorder="1" applyAlignment="1">
      <alignment horizontal="center" vertical="top" wrapText="1"/>
    </xf>
    <xf numFmtId="0" fontId="52" fillId="9" borderId="11" xfId="158" applyFont="1" applyFill="1" applyBorder="1" applyAlignment="1">
      <alignment horizontal="center" vertical="top" wrapText="1"/>
    </xf>
    <xf numFmtId="0" fontId="52" fillId="9" borderId="12" xfId="158" applyFont="1" applyFill="1" applyBorder="1" applyAlignment="1">
      <alignment horizontal="center" vertical="top" wrapText="1"/>
    </xf>
    <xf numFmtId="0" fontId="51" fillId="8" borderId="10" xfId="158" applyFont="1" applyFill="1" applyBorder="1" applyAlignment="1">
      <alignment horizontal="left" vertical="top" wrapText="1"/>
    </xf>
    <xf numFmtId="0" fontId="51" fillId="8" borderId="11" xfId="158" applyFont="1" applyFill="1" applyBorder="1" applyAlignment="1">
      <alignment horizontal="left" vertical="top" wrapText="1"/>
    </xf>
    <xf numFmtId="0" fontId="51" fillId="8" borderId="12" xfId="158" applyFont="1" applyFill="1" applyBorder="1" applyAlignment="1">
      <alignment horizontal="left" vertical="top" wrapText="1"/>
    </xf>
    <xf numFmtId="10" fontId="51" fillId="8" borderId="10" xfId="158" applyNumberFormat="1" applyFont="1" applyFill="1" applyBorder="1" applyAlignment="1">
      <alignment horizontal="center" vertical="top" wrapText="1"/>
    </xf>
    <xf numFmtId="10" fontId="51" fillId="8" borderId="11" xfId="158" applyNumberFormat="1" applyFont="1" applyFill="1" applyBorder="1" applyAlignment="1">
      <alignment horizontal="center" vertical="top" wrapText="1"/>
    </xf>
    <xf numFmtId="10" fontId="51" fillId="8" borderId="12" xfId="158" applyNumberFormat="1" applyFont="1" applyFill="1" applyBorder="1" applyAlignment="1">
      <alignment horizontal="center" vertical="top" wrapText="1"/>
    </xf>
    <xf numFmtId="0" fontId="39" fillId="0" borderId="5" xfId="158" applyFont="1" applyBorder="1" applyAlignment="1">
      <alignment horizontal="center" vertical="center"/>
    </xf>
    <xf numFmtId="168" fontId="39" fillId="0" borderId="2" xfId="379" applyNumberFormat="1" applyFont="1" applyBorder="1" applyAlignment="1">
      <alignment horizontal="center" vertical="center"/>
    </xf>
    <xf numFmtId="0" fontId="39" fillId="0" borderId="4" xfId="158" applyFont="1" applyBorder="1" applyAlignment="1">
      <alignment horizontal="center" vertical="center"/>
    </xf>
    <xf numFmtId="167" fontId="39" fillId="0" borderId="7" xfId="379" applyNumberFormat="1" applyFont="1" applyBorder="1" applyAlignment="1">
      <alignment horizontal="left" vertical="center"/>
    </xf>
    <xf numFmtId="0" fontId="50" fillId="0" borderId="5" xfId="158" applyFont="1" applyBorder="1" applyAlignment="1">
      <alignment horizontal="center" vertical="center"/>
    </xf>
    <xf numFmtId="10" fontId="50" fillId="0" borderId="2" xfId="252" applyNumberFormat="1" applyFont="1" applyBorder="1" applyAlignment="1">
      <alignment horizontal="center" vertical="center"/>
    </xf>
    <xf numFmtId="10" fontId="50" fillId="0" borderId="0" xfId="252" applyNumberFormat="1" applyFont="1" applyBorder="1" applyAlignment="1">
      <alignment horizontal="center" vertical="center"/>
    </xf>
  </cellXfs>
  <cellStyles count="381">
    <cellStyle name="Moeda 2" xfId="1"/>
    <cellStyle name="Normal" xfId="0" builtinId="0"/>
    <cellStyle name="Normal 2" xfId="2"/>
    <cellStyle name="Normal 2 10" xfId="3"/>
    <cellStyle name="Normal 2 11" xfId="4"/>
    <cellStyle name="Normal 2 12" xfId="5"/>
    <cellStyle name="Normal 2 13" xfId="6"/>
    <cellStyle name="Normal 2 14" xfId="7"/>
    <cellStyle name="Normal 2 15" xfId="8"/>
    <cellStyle name="Normal 2 16" xfId="9"/>
    <cellStyle name="Normal 2 17" xfId="10"/>
    <cellStyle name="Normal 2 18" xfId="11"/>
    <cellStyle name="Normal 2 19" xfId="12"/>
    <cellStyle name="Normal 2 2" xfId="13"/>
    <cellStyle name="Normal 2 2 10" xfId="14"/>
    <cellStyle name="Normal 2 2 11" xfId="15"/>
    <cellStyle name="Normal 2 2 12" xfId="16"/>
    <cellStyle name="Normal 2 2 13" xfId="17"/>
    <cellStyle name="Normal 2 2 14" xfId="18"/>
    <cellStyle name="Normal 2 2 15" xfId="19"/>
    <cellStyle name="Normal 2 2 16" xfId="20"/>
    <cellStyle name="Normal 2 2 17" xfId="21"/>
    <cellStyle name="Normal 2 2 18" xfId="22"/>
    <cellStyle name="Normal 2 2 19" xfId="23"/>
    <cellStyle name="Normal 2 2 2" xfId="24"/>
    <cellStyle name="Normal 2 2 20" xfId="25"/>
    <cellStyle name="Normal 2 2 3" xfId="26"/>
    <cellStyle name="Normal 2 2 4" xfId="27"/>
    <cellStyle name="Normal 2 2 5" xfId="28"/>
    <cellStyle name="Normal 2 2 6" xfId="29"/>
    <cellStyle name="Normal 2 2 7" xfId="30"/>
    <cellStyle name="Normal 2 2 8" xfId="31"/>
    <cellStyle name="Normal 2 2 9" xfId="32"/>
    <cellStyle name="Normal 2 20" xfId="33"/>
    <cellStyle name="Normal 2 21" xfId="34"/>
    <cellStyle name="Normal 2 22" xfId="35"/>
    <cellStyle name="Normal 2 23" xfId="36"/>
    <cellStyle name="Normal 2 24" xfId="37"/>
    <cellStyle name="Normal 2 25" xfId="38"/>
    <cellStyle name="Normal 2 26" xfId="39"/>
    <cellStyle name="Normal 2 27" xfId="40"/>
    <cellStyle name="Normal 2 3" xfId="41"/>
    <cellStyle name="Normal 2 3 10" xfId="42"/>
    <cellStyle name="Normal 2 3 11" xfId="43"/>
    <cellStyle name="Normal 2 3 12" xfId="44"/>
    <cellStyle name="Normal 2 3 13" xfId="45"/>
    <cellStyle name="Normal 2 3 14" xfId="46"/>
    <cellStyle name="Normal 2 3 15" xfId="47"/>
    <cellStyle name="Normal 2 3 16" xfId="48"/>
    <cellStyle name="Normal 2 3 17" xfId="49"/>
    <cellStyle name="Normal 2 3 18" xfId="50"/>
    <cellStyle name="Normal 2 3 19" xfId="51"/>
    <cellStyle name="Normal 2 3 2" xfId="52"/>
    <cellStyle name="Normal 2 3 20" xfId="53"/>
    <cellStyle name="Normal 2 3 3" xfId="54"/>
    <cellStyle name="Normal 2 3 4" xfId="55"/>
    <cellStyle name="Normal 2 3 5" xfId="56"/>
    <cellStyle name="Normal 2 3 6" xfId="57"/>
    <cellStyle name="Normal 2 3 7" xfId="58"/>
    <cellStyle name="Normal 2 3 8" xfId="59"/>
    <cellStyle name="Normal 2 3 9" xfId="60"/>
    <cellStyle name="Normal 2 4" xfId="61"/>
    <cellStyle name="Normal 2 4 10" xfId="62"/>
    <cellStyle name="Normal 2 4 11" xfId="63"/>
    <cellStyle name="Normal 2 4 12" xfId="64"/>
    <cellStyle name="Normal 2 4 13" xfId="65"/>
    <cellStyle name="Normal 2 4 14" xfId="66"/>
    <cellStyle name="Normal 2 4 15" xfId="67"/>
    <cellStyle name="Normal 2 4 16" xfId="68"/>
    <cellStyle name="Normal 2 4 17" xfId="69"/>
    <cellStyle name="Normal 2 4 18" xfId="70"/>
    <cellStyle name="Normal 2 4 19" xfId="71"/>
    <cellStyle name="Normal 2 4 2" xfId="72"/>
    <cellStyle name="Normal 2 4 20" xfId="73"/>
    <cellStyle name="Normal 2 4 3" xfId="74"/>
    <cellStyle name="Normal 2 4 4" xfId="75"/>
    <cellStyle name="Normal 2 4 5" xfId="76"/>
    <cellStyle name="Normal 2 4 6" xfId="77"/>
    <cellStyle name="Normal 2 4 7" xfId="78"/>
    <cellStyle name="Normal 2 4 8" xfId="79"/>
    <cellStyle name="Normal 2 4 9" xfId="80"/>
    <cellStyle name="Normal 2 5" xfId="81"/>
    <cellStyle name="Normal 2 5 10" xfId="82"/>
    <cellStyle name="Normal 2 5 11" xfId="83"/>
    <cellStyle name="Normal 2 5 12" xfId="84"/>
    <cellStyle name="Normal 2 5 13" xfId="85"/>
    <cellStyle name="Normal 2 5 14" xfId="86"/>
    <cellStyle name="Normal 2 5 15" xfId="87"/>
    <cellStyle name="Normal 2 5 16" xfId="88"/>
    <cellStyle name="Normal 2 5 17" xfId="89"/>
    <cellStyle name="Normal 2 5 18" xfId="90"/>
    <cellStyle name="Normal 2 5 19" xfId="91"/>
    <cellStyle name="Normal 2 5 2" xfId="92"/>
    <cellStyle name="Normal 2 5 20" xfId="93"/>
    <cellStyle name="Normal 2 5 3" xfId="94"/>
    <cellStyle name="Normal 2 5 4" xfId="95"/>
    <cellStyle name="Normal 2 5 5" xfId="96"/>
    <cellStyle name="Normal 2 5 6" xfId="97"/>
    <cellStyle name="Normal 2 5 7" xfId="98"/>
    <cellStyle name="Normal 2 5 8" xfId="99"/>
    <cellStyle name="Normal 2 5 9" xfId="100"/>
    <cellStyle name="Normal 2 6" xfId="101"/>
    <cellStyle name="Normal 2 6 10" xfId="102"/>
    <cellStyle name="Normal 2 6 11" xfId="103"/>
    <cellStyle name="Normal 2 6 12" xfId="104"/>
    <cellStyle name="Normal 2 6 13" xfId="105"/>
    <cellStyle name="Normal 2 6 14" xfId="106"/>
    <cellStyle name="Normal 2 6 15" xfId="107"/>
    <cellStyle name="Normal 2 6 16" xfId="108"/>
    <cellStyle name="Normal 2 6 17" xfId="109"/>
    <cellStyle name="Normal 2 6 18" xfId="110"/>
    <cellStyle name="Normal 2 6 19" xfId="111"/>
    <cellStyle name="Normal 2 6 2" xfId="112"/>
    <cellStyle name="Normal 2 6 20" xfId="113"/>
    <cellStyle name="Normal 2 6 3" xfId="114"/>
    <cellStyle name="Normal 2 6 4" xfId="115"/>
    <cellStyle name="Normal 2 6 5" xfId="116"/>
    <cellStyle name="Normal 2 6 6" xfId="117"/>
    <cellStyle name="Normal 2 6 7" xfId="118"/>
    <cellStyle name="Normal 2 6 8" xfId="119"/>
    <cellStyle name="Normal 2 6 9" xfId="120"/>
    <cellStyle name="Normal 2 7" xfId="121"/>
    <cellStyle name="Normal 2 7 10" xfId="122"/>
    <cellStyle name="Normal 2 7 11" xfId="123"/>
    <cellStyle name="Normal 2 7 12" xfId="124"/>
    <cellStyle name="Normal 2 7 13" xfId="125"/>
    <cellStyle name="Normal 2 7 14" xfId="126"/>
    <cellStyle name="Normal 2 7 15" xfId="127"/>
    <cellStyle name="Normal 2 7 16" xfId="128"/>
    <cellStyle name="Normal 2 7 17" xfId="129"/>
    <cellStyle name="Normal 2 7 18" xfId="130"/>
    <cellStyle name="Normal 2 7 19" xfId="131"/>
    <cellStyle name="Normal 2 7 2" xfId="132"/>
    <cellStyle name="Normal 2 7 20" xfId="133"/>
    <cellStyle name="Normal 2 7 3" xfId="134"/>
    <cellStyle name="Normal 2 7 4" xfId="135"/>
    <cellStyle name="Normal 2 7 5" xfId="136"/>
    <cellStyle name="Normal 2 7 6" xfId="137"/>
    <cellStyle name="Normal 2 7 7" xfId="138"/>
    <cellStyle name="Normal 2 7 8" xfId="139"/>
    <cellStyle name="Normal 2 7 9" xfId="140"/>
    <cellStyle name="Normal 2 8" xfId="141"/>
    <cellStyle name="Normal 2 9" xfId="142"/>
    <cellStyle name="Normal 2_Planilha Valença" xfId="143"/>
    <cellStyle name="Normal 2_Planilha Valença 2" xfId="144"/>
    <cellStyle name="Normal 3" xfId="145"/>
    <cellStyle name="Normal 3 10" xfId="146"/>
    <cellStyle name="Normal 3 11" xfId="147"/>
    <cellStyle name="Normal 3 12" xfId="148"/>
    <cellStyle name="Normal 3 13" xfId="149"/>
    <cellStyle name="Normal 3 14" xfId="150"/>
    <cellStyle name="Normal 3 15" xfId="151"/>
    <cellStyle name="Normal 3 16" xfId="152"/>
    <cellStyle name="Normal 3 17" xfId="153"/>
    <cellStyle name="Normal 3 18" xfId="154"/>
    <cellStyle name="Normal 3 19" xfId="155"/>
    <cellStyle name="Normal 3 2" xfId="156"/>
    <cellStyle name="Normal 3 20" xfId="157"/>
    <cellStyle name="Normal 3 21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166"/>
    <cellStyle name="Normal 4 10" xfId="167"/>
    <cellStyle name="Normal 4 11" xfId="168"/>
    <cellStyle name="Normal 4 12" xfId="169"/>
    <cellStyle name="Normal 4 13" xfId="170"/>
    <cellStyle name="Normal 4 14" xfId="171"/>
    <cellStyle name="Normal 4 15" xfId="172"/>
    <cellStyle name="Normal 4 16" xfId="173"/>
    <cellStyle name="Normal 4 17" xfId="174"/>
    <cellStyle name="Normal 4 18" xfId="175"/>
    <cellStyle name="Normal 4 19" xfId="176"/>
    <cellStyle name="Normal 4 2" xfId="177"/>
    <cellStyle name="Normal 4 20" xfId="178"/>
    <cellStyle name="Normal 4 3" xfId="179"/>
    <cellStyle name="Normal 4 4" xfId="180"/>
    <cellStyle name="Normal 4 5" xfId="181"/>
    <cellStyle name="Normal 4 6" xfId="182"/>
    <cellStyle name="Normal 4 7" xfId="183"/>
    <cellStyle name="Normal 4 8" xfId="184"/>
    <cellStyle name="Normal 4 9" xfId="185"/>
    <cellStyle name="Normal 5" xfId="186"/>
    <cellStyle name="Normal 5 10" xfId="187"/>
    <cellStyle name="Normal 5 11" xfId="188"/>
    <cellStyle name="Normal 5 12" xfId="189"/>
    <cellStyle name="Normal 5 13" xfId="190"/>
    <cellStyle name="Normal 5 14" xfId="191"/>
    <cellStyle name="Normal 5 15" xfId="192"/>
    <cellStyle name="Normal 5 16" xfId="193"/>
    <cellStyle name="Normal 5 17" xfId="194"/>
    <cellStyle name="Normal 5 18" xfId="195"/>
    <cellStyle name="Normal 5 19" xfId="196"/>
    <cellStyle name="Normal 5 2" xfId="197"/>
    <cellStyle name="Normal 5 20" xfId="198"/>
    <cellStyle name="Normal 5 3" xfId="199"/>
    <cellStyle name="Normal 5 4" xfId="200"/>
    <cellStyle name="Normal 5 5" xfId="201"/>
    <cellStyle name="Normal 5 6" xfId="202"/>
    <cellStyle name="Normal 5 7" xfId="203"/>
    <cellStyle name="Normal 5 8" xfId="204"/>
    <cellStyle name="Normal 5 9" xfId="205"/>
    <cellStyle name="Normal 6" xfId="206"/>
    <cellStyle name="Normal 6 10" xfId="207"/>
    <cellStyle name="Normal 6 11" xfId="208"/>
    <cellStyle name="Normal 6 12" xfId="209"/>
    <cellStyle name="Normal 6 13" xfId="210"/>
    <cellStyle name="Normal 6 14" xfId="211"/>
    <cellStyle name="Normal 6 15" xfId="212"/>
    <cellStyle name="Normal 6 16" xfId="213"/>
    <cellStyle name="Normal 6 17" xfId="214"/>
    <cellStyle name="Normal 6 18" xfId="215"/>
    <cellStyle name="Normal 6 19" xfId="216"/>
    <cellStyle name="Normal 6 2" xfId="217"/>
    <cellStyle name="Normal 6 20" xfId="218"/>
    <cellStyle name="Normal 6 3" xfId="219"/>
    <cellStyle name="Normal 6 4" xfId="220"/>
    <cellStyle name="Normal 6 5" xfId="221"/>
    <cellStyle name="Normal 6 6" xfId="222"/>
    <cellStyle name="Normal 6 7" xfId="223"/>
    <cellStyle name="Normal 6 8" xfId="224"/>
    <cellStyle name="Normal 6 9" xfId="225"/>
    <cellStyle name="Normal 7" xfId="226"/>
    <cellStyle name="Normal 7 10" xfId="227"/>
    <cellStyle name="Normal 7 11" xfId="228"/>
    <cellStyle name="Normal 7 12" xfId="229"/>
    <cellStyle name="Normal 7 13" xfId="230"/>
    <cellStyle name="Normal 7 14" xfId="231"/>
    <cellStyle name="Normal 7 15" xfId="232"/>
    <cellStyle name="Normal 7 16" xfId="233"/>
    <cellStyle name="Normal 7 17" xfId="234"/>
    <cellStyle name="Normal 7 18" xfId="235"/>
    <cellStyle name="Normal 7 19" xfId="236"/>
    <cellStyle name="Normal 7 2" xfId="237"/>
    <cellStyle name="Normal 7 20" xfId="238"/>
    <cellStyle name="Normal 7 3" xfId="239"/>
    <cellStyle name="Normal 7 4" xfId="240"/>
    <cellStyle name="Normal 7 5" xfId="241"/>
    <cellStyle name="Normal 7 6" xfId="242"/>
    <cellStyle name="Normal 7 7" xfId="243"/>
    <cellStyle name="Normal 7 8" xfId="244"/>
    <cellStyle name="Normal 7 9" xfId="245"/>
    <cellStyle name="Normal 8" xfId="246"/>
    <cellStyle name="Normal 9" xfId="247"/>
    <cellStyle name="Normal_ORÇAMENTO-HAB" xfId="248"/>
    <cellStyle name="Normal_Planilha Elesbão Veloso - Urgência e Acesso Lavanderia" xfId="249"/>
    <cellStyle name="Porcentagem" xfId="250" builtinId="5"/>
    <cellStyle name="Porcentagem 2" xfId="251"/>
    <cellStyle name="Porcentagem 2 2" xfId="252"/>
    <cellStyle name="Porcentagem 2 3" xfId="253"/>
    <cellStyle name="Separador de milhares 2" xfId="255"/>
    <cellStyle name="Separador de milhares 2 10" xfId="256"/>
    <cellStyle name="Separador de milhares 2 11" xfId="257"/>
    <cellStyle name="Separador de milhares 2 12" xfId="258"/>
    <cellStyle name="Separador de milhares 2 13" xfId="259"/>
    <cellStyle name="Separador de milhares 2 14" xfId="260"/>
    <cellStyle name="Separador de milhares 2 15" xfId="261"/>
    <cellStyle name="Separador de milhares 2 16" xfId="262"/>
    <cellStyle name="Separador de milhares 2 17" xfId="263"/>
    <cellStyle name="Separador de milhares 2 18" xfId="264"/>
    <cellStyle name="Separador de milhares 2 19" xfId="265"/>
    <cellStyle name="Separador de milhares 2 2" xfId="266"/>
    <cellStyle name="Separador de milhares 2 20" xfId="267"/>
    <cellStyle name="Separador de milhares 2 21" xfId="268"/>
    <cellStyle name="Separador de milhares 2 3" xfId="269"/>
    <cellStyle name="Separador de milhares 2 4" xfId="270"/>
    <cellStyle name="Separador de milhares 2 5" xfId="271"/>
    <cellStyle name="Separador de milhares 2 6" xfId="272"/>
    <cellStyle name="Separador de milhares 2 7" xfId="273"/>
    <cellStyle name="Separador de milhares 2 8" xfId="274"/>
    <cellStyle name="Separador de milhares 2 9" xfId="275"/>
    <cellStyle name="Separador de milhares 29" xfId="276"/>
    <cellStyle name="Separador de milhares 3" xfId="277"/>
    <cellStyle name="Separador de milhares 3 10" xfId="278"/>
    <cellStyle name="Separador de milhares 3 11" xfId="279"/>
    <cellStyle name="Separador de milhares 3 12" xfId="280"/>
    <cellStyle name="Separador de milhares 3 13" xfId="281"/>
    <cellStyle name="Separador de milhares 3 14" xfId="282"/>
    <cellStyle name="Separador de milhares 3 15" xfId="283"/>
    <cellStyle name="Separador de milhares 3 16" xfId="284"/>
    <cellStyle name="Separador de milhares 3 17" xfId="285"/>
    <cellStyle name="Separador de milhares 3 18" xfId="286"/>
    <cellStyle name="Separador de milhares 3 19" xfId="287"/>
    <cellStyle name="Separador de milhares 3 2" xfId="288"/>
    <cellStyle name="Separador de milhares 3 20" xfId="289"/>
    <cellStyle name="Separador de milhares 3 3" xfId="290"/>
    <cellStyle name="Separador de milhares 3 4" xfId="291"/>
    <cellStyle name="Separador de milhares 3 5" xfId="292"/>
    <cellStyle name="Separador de milhares 3 6" xfId="293"/>
    <cellStyle name="Separador de milhares 3 7" xfId="294"/>
    <cellStyle name="Separador de milhares 3 8" xfId="295"/>
    <cellStyle name="Separador de milhares 3 9" xfId="296"/>
    <cellStyle name="Separador de milhares 4" xfId="297"/>
    <cellStyle name="Separador de milhares 4 10" xfId="298"/>
    <cellStyle name="Separador de milhares 4 11" xfId="299"/>
    <cellStyle name="Separador de milhares 4 12" xfId="300"/>
    <cellStyle name="Separador de milhares 4 13" xfId="301"/>
    <cellStyle name="Separador de milhares 4 14" xfId="302"/>
    <cellStyle name="Separador de milhares 4 15" xfId="303"/>
    <cellStyle name="Separador de milhares 4 16" xfId="304"/>
    <cellStyle name="Separador de milhares 4 17" xfId="305"/>
    <cellStyle name="Separador de milhares 4 18" xfId="306"/>
    <cellStyle name="Separador de milhares 4 19" xfId="307"/>
    <cellStyle name="Separador de milhares 4 2" xfId="308"/>
    <cellStyle name="Separador de milhares 4 20" xfId="309"/>
    <cellStyle name="Separador de milhares 4 3" xfId="310"/>
    <cellStyle name="Separador de milhares 4 4" xfId="311"/>
    <cellStyle name="Separador de milhares 4 5" xfId="312"/>
    <cellStyle name="Separador de milhares 4 6" xfId="313"/>
    <cellStyle name="Separador de milhares 4 7" xfId="314"/>
    <cellStyle name="Separador de milhares 4 8" xfId="315"/>
    <cellStyle name="Separador de milhares 4 9" xfId="316"/>
    <cellStyle name="Separador de milhares 5" xfId="317"/>
    <cellStyle name="Separador de milhares 5 10" xfId="318"/>
    <cellStyle name="Separador de milhares 5 11" xfId="319"/>
    <cellStyle name="Separador de milhares 5 12" xfId="320"/>
    <cellStyle name="Separador de milhares 5 13" xfId="321"/>
    <cellStyle name="Separador de milhares 5 14" xfId="322"/>
    <cellStyle name="Separador de milhares 5 15" xfId="323"/>
    <cellStyle name="Separador de milhares 5 16" xfId="324"/>
    <cellStyle name="Separador de milhares 5 17" xfId="325"/>
    <cellStyle name="Separador de milhares 5 18" xfId="326"/>
    <cellStyle name="Separador de milhares 5 19" xfId="327"/>
    <cellStyle name="Separador de milhares 5 2" xfId="328"/>
    <cellStyle name="Separador de milhares 5 20" xfId="329"/>
    <cellStyle name="Separador de milhares 5 3" xfId="330"/>
    <cellStyle name="Separador de milhares 5 4" xfId="331"/>
    <cellStyle name="Separador de milhares 5 5" xfId="332"/>
    <cellStyle name="Separador de milhares 5 6" xfId="333"/>
    <cellStyle name="Separador de milhares 5 7" xfId="334"/>
    <cellStyle name="Separador de milhares 5 8" xfId="335"/>
    <cellStyle name="Separador de milhares 5 9" xfId="336"/>
    <cellStyle name="Separador de milhares 6" xfId="337"/>
    <cellStyle name="Separador de milhares 6 10" xfId="338"/>
    <cellStyle name="Separador de milhares 6 11" xfId="339"/>
    <cellStyle name="Separador de milhares 6 12" xfId="340"/>
    <cellStyle name="Separador de milhares 6 13" xfId="341"/>
    <cellStyle name="Separador de milhares 6 14" xfId="342"/>
    <cellStyle name="Separador de milhares 6 15" xfId="343"/>
    <cellStyle name="Separador de milhares 6 16" xfId="344"/>
    <cellStyle name="Separador de milhares 6 17" xfId="345"/>
    <cellStyle name="Separador de milhares 6 18" xfId="346"/>
    <cellStyle name="Separador de milhares 6 19" xfId="347"/>
    <cellStyle name="Separador de milhares 6 2" xfId="348"/>
    <cellStyle name="Separador de milhares 6 20" xfId="349"/>
    <cellStyle name="Separador de milhares 6 3" xfId="350"/>
    <cellStyle name="Separador de milhares 6 4" xfId="351"/>
    <cellStyle name="Separador de milhares 6 5" xfId="352"/>
    <cellStyle name="Separador de milhares 6 6" xfId="353"/>
    <cellStyle name="Separador de milhares 6 7" xfId="354"/>
    <cellStyle name="Separador de milhares 6 8" xfId="355"/>
    <cellStyle name="Separador de milhares 6 9" xfId="356"/>
    <cellStyle name="Separador de milhares 7" xfId="357"/>
    <cellStyle name="Separador de milhares 7 10" xfId="358"/>
    <cellStyle name="Separador de milhares 7 11" xfId="359"/>
    <cellStyle name="Separador de milhares 7 12" xfId="360"/>
    <cellStyle name="Separador de milhares 7 13" xfId="361"/>
    <cellStyle name="Separador de milhares 7 14" xfId="362"/>
    <cellStyle name="Separador de milhares 7 15" xfId="363"/>
    <cellStyle name="Separador de milhares 7 16" xfId="364"/>
    <cellStyle name="Separador de milhares 7 17" xfId="365"/>
    <cellStyle name="Separador de milhares 7 18" xfId="366"/>
    <cellStyle name="Separador de milhares 7 19" xfId="367"/>
    <cellStyle name="Separador de milhares 7 2" xfId="368"/>
    <cellStyle name="Separador de milhares 7 20" xfId="369"/>
    <cellStyle name="Separador de milhares 7 3" xfId="370"/>
    <cellStyle name="Separador de milhares 7 4" xfId="371"/>
    <cellStyle name="Separador de milhares 7 5" xfId="372"/>
    <cellStyle name="Separador de milhares 7 6" xfId="373"/>
    <cellStyle name="Separador de milhares 7 7" xfId="374"/>
    <cellStyle name="Separador de milhares 7 8" xfId="375"/>
    <cellStyle name="Separador de milhares 7 9" xfId="376"/>
    <cellStyle name="Separador de milhares 8" xfId="377"/>
    <cellStyle name="Separador de milhares 9" xfId="378"/>
    <cellStyle name="Separador de milhares 9 2" xfId="379"/>
    <cellStyle name="Vírgula" xfId="254" builtinId="3"/>
    <cellStyle name="Vírgula 2" xfId="38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1132172</xdr:colOff>
      <xdr:row>0</xdr:row>
      <xdr:rowOff>1</xdr:rowOff>
    </xdr:from>
    <xdr:to>
      <xdr:col>2</xdr:col>
      <xdr:colOff>602817</xdr:colOff>
      <xdr:row>2</xdr:row>
      <xdr:rowOff>229391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1649329" y="1"/>
          <a:ext cx="2680703" cy="982578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45720" bIns="45720" anchor="ctr" upright="1"/>
        <a:lstStyle/>
        <a:p>
          <a:pPr algn="ctr" rtl="0">
            <a:defRPr sz="1000"/>
          </a:pPr>
          <a:r>
            <a:rPr lang="pt-BR" sz="1800" b="1" i="0" strike="noStrike">
              <a:solidFill>
                <a:srgbClr val="000000"/>
              </a:solidFill>
              <a:latin typeface="Arial Narrow"/>
            </a:rPr>
            <a:t>SECRETARIA DE ESTADO DA SAÚDE</a:t>
          </a:r>
        </a:p>
      </xdr:txBody>
    </xdr:sp>
    <xdr:clientData/>
  </xdr:twoCellAnchor>
  <xdr:twoCellAnchor editAs="oneCell">
    <xdr:from>
      <xdr:col>0</xdr:col>
      <xdr:colOff>167640</xdr:colOff>
      <xdr:row>0</xdr:row>
      <xdr:rowOff>22860</xdr:rowOff>
    </xdr:from>
    <xdr:to>
      <xdr:col>1</xdr:col>
      <xdr:colOff>800100</xdr:colOff>
      <xdr:row>2</xdr:row>
      <xdr:rowOff>213360</xdr:rowOff>
    </xdr:to>
    <xdr:pic>
      <xdr:nvPicPr>
        <xdr:cNvPr id="256048" name="Imagem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7640" y="22860"/>
          <a:ext cx="10668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3117415</xdr:colOff>
      <xdr:row>1</xdr:row>
      <xdr:rowOff>0</xdr:rowOff>
    </xdr:from>
    <xdr:to>
      <xdr:col>6</xdr:col>
      <xdr:colOff>6942</xdr:colOff>
      <xdr:row>6</xdr:row>
      <xdr:rowOff>220980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3841315" y="228600"/>
          <a:ext cx="2840747" cy="136398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45720" bIns="45720" anchor="ctr" upright="1"/>
        <a:lstStyle/>
        <a:p>
          <a:pPr algn="ctr" rtl="0">
            <a:defRPr sz="1000"/>
          </a:pPr>
          <a:r>
            <a:rPr lang="pt-BR" sz="2000" b="1" i="0" strike="noStrike">
              <a:solidFill>
                <a:srgbClr val="000000"/>
              </a:solidFill>
              <a:latin typeface="Arial Narrow"/>
            </a:rPr>
            <a:t>SECRETARIA DE ESTADO</a:t>
          </a:r>
          <a:r>
            <a:rPr lang="pt-BR" sz="2000" b="1" i="0" strike="noStrike" baseline="0">
              <a:solidFill>
                <a:srgbClr val="000000"/>
              </a:solidFill>
              <a:latin typeface="Arial Narrow"/>
            </a:rPr>
            <a:t> DA SAÚDE</a:t>
          </a:r>
          <a:endParaRPr lang="pt-BR" sz="2000" b="1" i="0" strike="noStrike">
            <a:solidFill>
              <a:srgbClr val="000000"/>
            </a:solidFill>
            <a:latin typeface="Arial Narrow"/>
          </a:endParaRPr>
        </a:p>
      </xdr:txBody>
    </xdr:sp>
    <xdr:clientData/>
  </xdr:twoCellAnchor>
  <xdr:twoCellAnchor editAs="oneCell">
    <xdr:from>
      <xdr:col>2</xdr:col>
      <xdr:colOff>198120</xdr:colOff>
      <xdr:row>1</xdr:row>
      <xdr:rowOff>83820</xdr:rowOff>
    </xdr:from>
    <xdr:to>
      <xdr:col>2</xdr:col>
      <xdr:colOff>2156460</xdr:colOff>
      <xdr:row>6</xdr:row>
      <xdr:rowOff>121920</xdr:rowOff>
    </xdr:to>
    <xdr:pic>
      <xdr:nvPicPr>
        <xdr:cNvPr id="257079" name="Imagem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2020" y="312420"/>
          <a:ext cx="195834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624840</xdr:colOff>
      <xdr:row>18</xdr:row>
      <xdr:rowOff>45720</xdr:rowOff>
    </xdr:from>
    <xdr:to>
      <xdr:col>11</xdr:col>
      <xdr:colOff>22860</xdr:colOff>
      <xdr:row>29</xdr:row>
      <xdr:rowOff>129540</xdr:rowOff>
    </xdr:to>
    <xdr:pic>
      <xdr:nvPicPr>
        <xdr:cNvPr id="259126" name="Objeto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-2531" t="-5362" r="-2596" b="-7764"/>
        <a:stretch>
          <a:fillRect/>
        </a:stretch>
      </xdr:blipFill>
      <xdr:spPr bwMode="auto">
        <a:xfrm>
          <a:off x="624840" y="4594860"/>
          <a:ext cx="4526280" cy="2095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236221</xdr:colOff>
      <xdr:row>0</xdr:row>
      <xdr:rowOff>129540</xdr:rowOff>
    </xdr:from>
    <xdr:to>
      <xdr:col>2</xdr:col>
      <xdr:colOff>152401</xdr:colOff>
      <xdr:row>2</xdr:row>
      <xdr:rowOff>215036</xdr:rowOff>
    </xdr:to>
    <xdr:pic>
      <xdr:nvPicPr>
        <xdr:cNvPr id="4" name="Imagem 3" descr="timbr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6221" y="129540"/>
          <a:ext cx="1249680" cy="8474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view="pageBreakPreview" zoomScale="115" zoomScaleNormal="100" zoomScaleSheetLayoutView="115" workbookViewId="0">
      <selection activeCell="D33" sqref="D33"/>
    </sheetView>
  </sheetViews>
  <sheetFormatPr defaultColWidth="9.140625" defaultRowHeight="18" customHeight="1" x14ac:dyDescent="0.25"/>
  <cols>
    <col min="1" max="1" width="6.28515625" style="189" customWidth="1"/>
    <col min="2" max="2" width="43.5703125" style="131" customWidth="1"/>
    <col min="3" max="3" width="9" style="184" customWidth="1"/>
    <col min="4" max="4" width="8.28515625" style="220" bestFit="1" customWidth="1"/>
    <col min="5" max="5" width="6.7109375" style="186" customWidth="1"/>
    <col min="6" max="6" width="8.85546875" style="190" bestFit="1" customWidth="1"/>
    <col min="7" max="7" width="8.140625" style="188" customWidth="1"/>
    <col min="8" max="8" width="8.7109375" style="188" bestFit="1" customWidth="1"/>
    <col min="9" max="9" width="9.42578125" style="131" customWidth="1"/>
    <col min="10" max="10" width="7.28515625" style="131" bestFit="1" customWidth="1"/>
    <col min="11" max="11" width="0.140625" style="131" hidden="1" customWidth="1"/>
    <col min="12" max="12" width="11.5703125" style="131" customWidth="1"/>
    <col min="13" max="13" width="17.7109375" style="131" customWidth="1"/>
    <col min="14" max="16384" width="9.140625" style="131"/>
  </cols>
  <sheetData>
    <row r="1" spans="1:12" s="116" customFormat="1" ht="18" customHeight="1" x14ac:dyDescent="0.25">
      <c r="A1" s="113"/>
      <c r="B1" s="114"/>
      <c r="C1" s="224"/>
      <c r="D1" s="234" t="s">
        <v>17</v>
      </c>
      <c r="E1" s="235"/>
      <c r="F1" s="235"/>
      <c r="G1" s="235"/>
      <c r="H1" s="235"/>
      <c r="I1" s="235"/>
      <c r="J1" s="235"/>
      <c r="K1" s="115"/>
    </row>
    <row r="2" spans="1:12" s="116" customFormat="1" ht="18" customHeight="1" x14ac:dyDescent="0.25">
      <c r="A2" s="117"/>
      <c r="B2" s="118"/>
      <c r="C2" s="225"/>
      <c r="D2" s="236" t="s">
        <v>16</v>
      </c>
      <c r="E2" s="237"/>
      <c r="F2" s="237"/>
      <c r="G2" s="237"/>
      <c r="H2" s="237"/>
      <c r="I2" s="237"/>
      <c r="J2" s="237"/>
      <c r="K2" s="119"/>
    </row>
    <row r="3" spans="1:12" s="116" customFormat="1" ht="18" customHeight="1" x14ac:dyDescent="0.25">
      <c r="A3" s="117"/>
      <c r="B3" s="118"/>
      <c r="C3" s="225"/>
      <c r="D3" s="234" t="s">
        <v>14</v>
      </c>
      <c r="E3" s="235"/>
      <c r="F3" s="235"/>
      <c r="G3" s="235"/>
      <c r="H3" s="235"/>
      <c r="I3" s="235"/>
      <c r="J3" s="238"/>
      <c r="K3" s="120"/>
    </row>
    <row r="4" spans="1:12" s="116" customFormat="1" ht="6.75" customHeight="1" x14ac:dyDescent="0.25">
      <c r="A4" s="121"/>
      <c r="B4" s="122"/>
      <c r="C4" s="226"/>
      <c r="D4" s="208"/>
      <c r="E4" s="123"/>
      <c r="F4" s="123"/>
      <c r="G4" s="123"/>
      <c r="H4" s="123"/>
      <c r="I4" s="123"/>
      <c r="J4" s="124"/>
      <c r="K4" s="125"/>
    </row>
    <row r="5" spans="1:12" s="116" customFormat="1" ht="18" customHeight="1" x14ac:dyDescent="0.25">
      <c r="A5" s="239" t="s">
        <v>73</v>
      </c>
      <c r="B5" s="240"/>
      <c r="C5" s="240"/>
      <c r="D5" s="240"/>
      <c r="E5" s="241" t="s">
        <v>61</v>
      </c>
      <c r="F5" s="241"/>
      <c r="G5" s="241"/>
      <c r="H5" s="241"/>
      <c r="I5" s="241"/>
      <c r="J5" s="241"/>
      <c r="K5" s="242"/>
    </row>
    <row r="6" spans="1:12" s="116" customFormat="1" ht="18" customHeight="1" x14ac:dyDescent="0.25">
      <c r="A6" s="231" t="s">
        <v>74</v>
      </c>
      <c r="B6" s="232"/>
      <c r="C6" s="232"/>
      <c r="D6" s="232"/>
      <c r="E6" s="243" t="s">
        <v>75</v>
      </c>
      <c r="F6" s="243"/>
      <c r="G6" s="243"/>
      <c r="H6" s="243"/>
      <c r="I6" s="243"/>
      <c r="J6" s="244"/>
      <c r="K6" s="126"/>
    </row>
    <row r="7" spans="1:12" s="116" customFormat="1" ht="15.75" x14ac:dyDescent="0.25">
      <c r="A7" s="231" t="s">
        <v>67</v>
      </c>
      <c r="B7" s="232"/>
      <c r="C7" s="232"/>
      <c r="D7" s="232"/>
      <c r="E7" s="232"/>
      <c r="F7" s="232"/>
      <c r="G7" s="232"/>
      <c r="H7" s="232"/>
      <c r="I7" s="232"/>
      <c r="J7" s="233"/>
      <c r="K7" s="127"/>
    </row>
    <row r="8" spans="1:12" ht="5.0999999999999996" customHeight="1" x14ac:dyDescent="0.25">
      <c r="A8" s="128"/>
      <c r="B8" s="129"/>
      <c r="C8" s="192"/>
      <c r="D8" s="209"/>
      <c r="E8" s="129"/>
      <c r="F8" s="129"/>
      <c r="G8" s="130"/>
      <c r="H8" s="130"/>
      <c r="I8" s="130"/>
      <c r="J8" s="130"/>
      <c r="K8" s="127"/>
    </row>
    <row r="9" spans="1:12" ht="18" customHeight="1" x14ac:dyDescent="0.25">
      <c r="A9" s="251" t="s">
        <v>24</v>
      </c>
      <c r="B9" s="252"/>
      <c r="C9" s="252"/>
      <c r="D9" s="252"/>
      <c r="E9" s="252"/>
      <c r="F9" s="252"/>
      <c r="G9" s="252"/>
      <c r="H9" s="252"/>
      <c r="I9" s="252"/>
      <c r="J9" s="252"/>
      <c r="K9" s="253"/>
    </row>
    <row r="10" spans="1:12" ht="5.0999999999999996" customHeight="1" x14ac:dyDescent="0.25">
      <c r="A10" s="129"/>
      <c r="B10" s="129"/>
      <c r="C10" s="192"/>
      <c r="D10" s="209"/>
      <c r="E10" s="129"/>
      <c r="F10" s="129"/>
      <c r="G10" s="129"/>
      <c r="H10" s="129"/>
      <c r="I10" s="129"/>
      <c r="J10" s="129"/>
      <c r="K10" s="132"/>
    </row>
    <row r="11" spans="1:12" ht="29.25" customHeight="1" x14ac:dyDescent="0.25">
      <c r="A11" s="254" t="s">
        <v>0</v>
      </c>
      <c r="B11" s="256" t="s">
        <v>1</v>
      </c>
      <c r="C11" s="256" t="s">
        <v>46</v>
      </c>
      <c r="D11" s="262" t="s">
        <v>42</v>
      </c>
      <c r="E11" s="256" t="s">
        <v>26</v>
      </c>
      <c r="F11" s="256" t="s">
        <v>25</v>
      </c>
      <c r="G11" s="264" t="s">
        <v>60</v>
      </c>
      <c r="H11" s="133" t="s">
        <v>55</v>
      </c>
      <c r="I11" s="256" t="s">
        <v>56</v>
      </c>
      <c r="J11" s="258" t="s">
        <v>57</v>
      </c>
      <c r="K11" s="259"/>
    </row>
    <row r="12" spans="1:12" ht="14.25" x14ac:dyDescent="0.25">
      <c r="A12" s="255"/>
      <c r="B12" s="257"/>
      <c r="C12" s="257"/>
      <c r="D12" s="263"/>
      <c r="E12" s="257"/>
      <c r="F12" s="257"/>
      <c r="G12" s="265"/>
      <c r="H12" s="134">
        <v>0.2467</v>
      </c>
      <c r="I12" s="257"/>
      <c r="J12" s="260"/>
      <c r="K12" s="261"/>
    </row>
    <row r="13" spans="1:12" ht="5.45" customHeight="1" x14ac:dyDescent="0.25">
      <c r="A13" s="207"/>
      <c r="B13" s="205"/>
      <c r="C13" s="201"/>
      <c r="D13" s="210"/>
      <c r="E13" s="201"/>
      <c r="F13" s="201"/>
      <c r="G13" s="202"/>
      <c r="H13" s="203"/>
      <c r="I13" s="204"/>
      <c r="J13" s="205"/>
      <c r="K13" s="206"/>
    </row>
    <row r="14" spans="1:12" ht="15.75" x14ac:dyDescent="0.25">
      <c r="A14" s="135" t="s">
        <v>2</v>
      </c>
      <c r="B14" s="136" t="s">
        <v>64</v>
      </c>
      <c r="C14" s="227"/>
      <c r="D14" s="211"/>
      <c r="E14" s="137"/>
      <c r="F14" s="138"/>
      <c r="G14" s="138"/>
      <c r="H14" s="139"/>
      <c r="I14" s="140">
        <f>SUM(I15:I18)</f>
        <v>9223.89</v>
      </c>
      <c r="J14" s="141">
        <f>I14/$I$25</f>
        <v>0.39831869848763185</v>
      </c>
      <c r="K14" s="142"/>
      <c r="L14" s="143"/>
    </row>
    <row r="15" spans="1:12" ht="24" x14ac:dyDescent="0.25">
      <c r="A15" s="144" t="s">
        <v>50</v>
      </c>
      <c r="B15" s="222" t="s">
        <v>63</v>
      </c>
      <c r="C15" s="146" t="s">
        <v>47</v>
      </c>
      <c r="D15" s="221" t="s">
        <v>76</v>
      </c>
      <c r="E15" s="147" t="s">
        <v>43</v>
      </c>
      <c r="F15" s="169">
        <v>1</v>
      </c>
      <c r="G15" s="149">
        <v>668.52</v>
      </c>
      <c r="H15" s="149">
        <f>ROUND((1+H$12)*G15,2)</f>
        <v>833.44</v>
      </c>
      <c r="I15" s="198">
        <f>ROUND((F15*H15),2)</f>
        <v>833.44</v>
      </c>
      <c r="J15" s="164"/>
      <c r="K15" s="151"/>
      <c r="L15" s="143"/>
    </row>
    <row r="16" spans="1:12" ht="24" x14ac:dyDescent="0.25">
      <c r="A16" s="144" t="s">
        <v>45</v>
      </c>
      <c r="B16" s="223" t="s">
        <v>62</v>
      </c>
      <c r="C16" s="228" t="s">
        <v>58</v>
      </c>
      <c r="D16" s="221" t="s">
        <v>77</v>
      </c>
      <c r="E16" s="147" t="s">
        <v>43</v>
      </c>
      <c r="F16" s="169">
        <v>5</v>
      </c>
      <c r="G16" s="149">
        <v>276</v>
      </c>
      <c r="H16" s="149">
        <f>ROUND((1+H$12)*G16,2)</f>
        <v>344.09</v>
      </c>
      <c r="I16" s="198">
        <f t="shared" ref="I16:I21" si="0">ROUND((F16*H16),2)</f>
        <v>1720.45</v>
      </c>
      <c r="J16" s="164"/>
      <c r="K16" s="151"/>
      <c r="L16" s="143"/>
    </row>
    <row r="17" spans="1:12" ht="15.75" x14ac:dyDescent="0.25">
      <c r="A17" s="144" t="s">
        <v>13</v>
      </c>
      <c r="B17" s="145" t="s">
        <v>68</v>
      </c>
      <c r="C17" s="146" t="s">
        <v>58</v>
      </c>
      <c r="D17" s="221" t="s">
        <v>78</v>
      </c>
      <c r="E17" s="147" t="s">
        <v>44</v>
      </c>
      <c r="F17" s="169">
        <v>50</v>
      </c>
      <c r="G17" s="149">
        <v>107</v>
      </c>
      <c r="H17" s="149">
        <f>ROUND((1+H$12)*G17,2)</f>
        <v>133.4</v>
      </c>
      <c r="I17" s="198">
        <f t="shared" si="0"/>
        <v>6670</v>
      </c>
      <c r="J17" s="199"/>
      <c r="K17" s="153"/>
      <c r="L17" s="143"/>
    </row>
    <row r="18" spans="1:12" ht="15" x14ac:dyDescent="0.25">
      <c r="A18" s="144"/>
      <c r="B18" s="111"/>
      <c r="C18" s="146"/>
      <c r="D18" s="212"/>
      <c r="E18" s="147"/>
      <c r="F18" s="148"/>
      <c r="G18" s="152"/>
      <c r="H18" s="149"/>
      <c r="I18" s="150"/>
      <c r="J18" s="155"/>
      <c r="K18" s="156"/>
      <c r="L18" s="157"/>
    </row>
    <row r="19" spans="1:12" ht="6.6" customHeight="1" x14ac:dyDescent="0.25">
      <c r="A19" s="144"/>
      <c r="B19" s="195"/>
      <c r="C19" s="196"/>
      <c r="D19" s="213"/>
      <c r="E19" s="166"/>
      <c r="F19" s="167"/>
      <c r="G19" s="168"/>
      <c r="H19" s="197"/>
      <c r="I19" s="150"/>
      <c r="J19" s="155"/>
      <c r="K19" s="156"/>
      <c r="L19" s="157"/>
    </row>
    <row r="20" spans="1:12" ht="15.75" x14ac:dyDescent="0.25">
      <c r="A20" s="135" t="s">
        <v>3</v>
      </c>
      <c r="B20" s="158" t="s">
        <v>65</v>
      </c>
      <c r="C20" s="193"/>
      <c r="D20" s="214"/>
      <c r="E20" s="159"/>
      <c r="F20" s="160"/>
      <c r="G20" s="160"/>
      <c r="H20" s="161"/>
      <c r="I20" s="140">
        <f>SUM(I21:I23)</f>
        <v>13933.17</v>
      </c>
      <c r="J20" s="141">
        <f>I20/$I$25</f>
        <v>0.60168130151236821</v>
      </c>
      <c r="K20" s="142"/>
      <c r="L20" s="143"/>
    </row>
    <row r="21" spans="1:12" ht="24" x14ac:dyDescent="0.25">
      <c r="A21" s="144" t="s">
        <v>51</v>
      </c>
      <c r="B21" s="145" t="s">
        <v>79</v>
      </c>
      <c r="C21" s="165" t="s">
        <v>80</v>
      </c>
      <c r="D21" s="215" t="s">
        <v>81</v>
      </c>
      <c r="E21" s="147" t="s">
        <v>43</v>
      </c>
      <c r="F21" s="148">
        <v>1</v>
      </c>
      <c r="G21" s="149">
        <v>5042.57</v>
      </c>
      <c r="H21" s="149">
        <f>ROUND((1+H$12)*G21,2)</f>
        <v>6286.57</v>
      </c>
      <c r="I21" s="150">
        <f t="shared" si="0"/>
        <v>6286.57</v>
      </c>
      <c r="J21" s="155"/>
      <c r="K21" s="156"/>
      <c r="L21" s="143"/>
    </row>
    <row r="22" spans="1:12" ht="48" x14ac:dyDescent="0.25">
      <c r="A22" s="144" t="s">
        <v>59</v>
      </c>
      <c r="B22" s="111" t="s">
        <v>82</v>
      </c>
      <c r="C22" s="165" t="s">
        <v>83</v>
      </c>
      <c r="D22" s="215" t="s">
        <v>84</v>
      </c>
      <c r="E22" s="147" t="s">
        <v>44</v>
      </c>
      <c r="F22" s="148">
        <v>20</v>
      </c>
      <c r="G22" s="149">
        <v>306.67</v>
      </c>
      <c r="H22" s="149">
        <f>ROUND((1+H$12)*G22,2)</f>
        <v>382.33</v>
      </c>
      <c r="I22" s="150">
        <f>ROUND((F22*H22),2)</f>
        <v>7646.6</v>
      </c>
      <c r="J22" s="155"/>
      <c r="K22" s="156"/>
      <c r="L22" s="143"/>
    </row>
    <row r="23" spans="1:12" ht="15.75" x14ac:dyDescent="0.25">
      <c r="A23" s="144"/>
      <c r="B23" s="111"/>
      <c r="C23" s="154"/>
      <c r="D23" s="212"/>
      <c r="E23" s="147"/>
      <c r="F23" s="148"/>
      <c r="G23" s="149"/>
      <c r="H23" s="149"/>
      <c r="I23" s="150"/>
      <c r="J23" s="155"/>
      <c r="K23" s="156"/>
      <c r="L23" s="143"/>
    </row>
    <row r="24" spans="1:12" ht="6" customHeight="1" x14ac:dyDescent="0.25">
      <c r="A24" s="163"/>
      <c r="B24" s="112"/>
      <c r="C24" s="200"/>
      <c r="D24" s="216"/>
      <c r="E24" s="166"/>
      <c r="F24" s="167"/>
      <c r="G24" s="168"/>
      <c r="H24" s="197"/>
      <c r="I24" s="150"/>
      <c r="J24" s="155"/>
      <c r="K24" s="156"/>
      <c r="L24" s="143"/>
    </row>
    <row r="25" spans="1:12" ht="14.25" x14ac:dyDescent="0.25">
      <c r="A25" s="162"/>
      <c r="B25" s="158" t="s">
        <v>54</v>
      </c>
      <c r="C25" s="193"/>
      <c r="D25" s="214"/>
      <c r="E25" s="159"/>
      <c r="F25" s="160"/>
      <c r="G25" s="160"/>
      <c r="H25" s="161"/>
      <c r="I25" s="140">
        <f>SUM(I14:I24)/2</f>
        <v>23157.059999999998</v>
      </c>
      <c r="J25" s="141">
        <f>SUM(J14:K24)</f>
        <v>1</v>
      </c>
      <c r="K25" s="142"/>
    </row>
    <row r="26" spans="1:12" ht="6" customHeight="1" x14ac:dyDescent="0.25">
      <c r="A26" s="170"/>
      <c r="B26" s="170"/>
      <c r="C26" s="174"/>
      <c r="D26" s="217"/>
      <c r="E26" s="170"/>
      <c r="F26" s="170"/>
      <c r="G26" s="170"/>
      <c r="H26" s="170"/>
      <c r="I26" s="170"/>
      <c r="J26" s="170"/>
      <c r="K26" s="171"/>
    </row>
    <row r="27" spans="1:12" ht="32.25" customHeight="1" x14ac:dyDescent="0.25">
      <c r="A27" s="248" t="s">
        <v>85</v>
      </c>
      <c r="B27" s="249"/>
      <c r="C27" s="249"/>
      <c r="D27" s="249"/>
      <c r="E27" s="249"/>
      <c r="F27" s="249"/>
      <c r="G27" s="249"/>
      <c r="H27" s="249"/>
      <c r="I27" s="249"/>
      <c r="J27" s="250"/>
      <c r="K27" s="172"/>
    </row>
    <row r="28" spans="1:12" ht="32.25" customHeight="1" x14ac:dyDescent="0.25">
      <c r="A28" s="245" t="s">
        <v>86</v>
      </c>
      <c r="B28" s="246"/>
      <c r="C28" s="246"/>
      <c r="D28" s="246"/>
      <c r="E28" s="246"/>
      <c r="F28" s="246"/>
      <c r="G28" s="246"/>
      <c r="H28" s="246"/>
      <c r="I28" s="246"/>
      <c r="J28" s="247"/>
      <c r="K28" s="172"/>
    </row>
    <row r="29" spans="1:12" ht="15.75" x14ac:dyDescent="0.25">
      <c r="A29" s="173"/>
      <c r="B29" s="191" t="s">
        <v>87</v>
      </c>
      <c r="C29" s="194"/>
      <c r="D29" s="218"/>
      <c r="E29" s="173"/>
      <c r="F29" s="173"/>
      <c r="G29" s="173"/>
      <c r="H29" s="173"/>
      <c r="I29" s="173"/>
      <c r="J29" s="173"/>
      <c r="K29" s="172"/>
    </row>
    <row r="30" spans="1:12" ht="14.25" x14ac:dyDescent="0.25">
      <c r="A30" s="173"/>
      <c r="B30" s="173"/>
      <c r="C30" s="194"/>
      <c r="D30" s="229" t="s">
        <v>88</v>
      </c>
      <c r="E30" s="173"/>
      <c r="F30" s="173"/>
      <c r="G30" s="173"/>
      <c r="H30" s="173"/>
      <c r="I30" s="173"/>
      <c r="J30" s="173"/>
      <c r="K30" s="172"/>
    </row>
    <row r="31" spans="1:12" ht="14.25" x14ac:dyDescent="0.25">
      <c r="A31" s="173"/>
      <c r="B31" s="173"/>
      <c r="C31" s="194"/>
      <c r="D31" s="229" t="s">
        <v>89</v>
      </c>
      <c r="E31" s="173"/>
      <c r="F31" s="173"/>
      <c r="G31" s="173"/>
      <c r="H31" s="173"/>
      <c r="I31" s="173"/>
      <c r="J31" s="173"/>
      <c r="K31" s="172"/>
    </row>
    <row r="32" spans="1:12" ht="14.25" x14ac:dyDescent="0.25">
      <c r="A32" s="174"/>
      <c r="B32" s="175"/>
      <c r="C32" s="174"/>
      <c r="D32" s="230" t="s">
        <v>90</v>
      </c>
      <c r="E32" s="176"/>
      <c r="F32" s="177"/>
      <c r="G32" s="178"/>
      <c r="H32" s="178"/>
      <c r="I32" s="170"/>
      <c r="J32" s="170"/>
      <c r="K32" s="170"/>
    </row>
    <row r="33" spans="1:11" ht="18" customHeight="1" x14ac:dyDescent="0.25">
      <c r="A33" s="179"/>
      <c r="B33" s="180"/>
      <c r="C33" s="179"/>
      <c r="D33" s="219"/>
      <c r="E33" s="181"/>
      <c r="F33" s="182"/>
      <c r="G33" s="183"/>
      <c r="H33" s="183"/>
      <c r="I33" s="180"/>
      <c r="J33" s="180"/>
      <c r="K33" s="180"/>
    </row>
    <row r="34" spans="1:11" ht="18" customHeight="1" x14ac:dyDescent="0.25">
      <c r="A34" s="179"/>
      <c r="B34" s="180"/>
      <c r="C34" s="179"/>
      <c r="D34" s="219"/>
      <c r="E34" s="181"/>
      <c r="F34" s="182"/>
      <c r="G34" s="183"/>
      <c r="H34" s="183"/>
      <c r="I34" s="180"/>
      <c r="J34" s="180"/>
      <c r="K34" s="180"/>
    </row>
    <row r="35" spans="1:11" ht="18" customHeight="1" x14ac:dyDescent="0.25">
      <c r="A35" s="184"/>
      <c r="B35" s="185"/>
      <c r="F35" s="187"/>
    </row>
    <row r="36" spans="1:11" ht="18" customHeight="1" x14ac:dyDescent="0.25">
      <c r="A36" s="184"/>
      <c r="B36" s="185"/>
      <c r="F36" s="187"/>
    </row>
    <row r="37" spans="1:11" ht="18" customHeight="1" x14ac:dyDescent="0.25">
      <c r="A37" s="184"/>
      <c r="B37" s="185"/>
      <c r="F37" s="187"/>
    </row>
    <row r="38" spans="1:11" ht="18" customHeight="1" x14ac:dyDescent="0.25">
      <c r="A38" s="184"/>
      <c r="B38" s="185"/>
      <c r="F38" s="187"/>
    </row>
    <row r="39" spans="1:11" ht="18" customHeight="1" x14ac:dyDescent="0.25">
      <c r="A39" s="184"/>
      <c r="B39" s="185"/>
      <c r="F39" s="187"/>
      <c r="I39" s="185"/>
      <c r="J39" s="185"/>
    </row>
    <row r="40" spans="1:11" ht="18" customHeight="1" x14ac:dyDescent="0.25">
      <c r="A40" s="184"/>
      <c r="B40" s="185"/>
      <c r="F40" s="187"/>
      <c r="I40" s="185"/>
      <c r="J40" s="185"/>
    </row>
    <row r="41" spans="1:11" ht="18" customHeight="1" x14ac:dyDescent="0.25">
      <c r="A41" s="184"/>
      <c r="B41" s="185"/>
      <c r="F41" s="187"/>
      <c r="I41" s="185"/>
      <c r="J41" s="185"/>
    </row>
    <row r="42" spans="1:11" ht="18" customHeight="1" x14ac:dyDescent="0.25">
      <c r="A42" s="184"/>
      <c r="B42" s="185"/>
      <c r="F42" s="187"/>
      <c r="I42" s="185"/>
      <c r="J42" s="185"/>
    </row>
    <row r="43" spans="1:11" ht="18" customHeight="1" x14ac:dyDescent="0.25">
      <c r="A43" s="184"/>
      <c r="B43" s="185"/>
      <c r="F43" s="187"/>
      <c r="I43" s="185"/>
      <c r="J43" s="185"/>
    </row>
    <row r="44" spans="1:11" ht="18" customHeight="1" x14ac:dyDescent="0.25">
      <c r="A44" s="184"/>
      <c r="B44" s="185"/>
      <c r="F44" s="187"/>
      <c r="I44" s="185"/>
      <c r="J44" s="185"/>
    </row>
    <row r="45" spans="1:11" ht="18" customHeight="1" x14ac:dyDescent="0.25">
      <c r="A45" s="184"/>
      <c r="B45" s="185"/>
      <c r="F45" s="187"/>
      <c r="I45" s="185"/>
      <c r="J45" s="185"/>
    </row>
    <row r="46" spans="1:11" ht="18" customHeight="1" x14ac:dyDescent="0.25">
      <c r="A46" s="184"/>
      <c r="B46" s="185"/>
      <c r="F46" s="187"/>
      <c r="I46" s="185"/>
      <c r="J46" s="185"/>
    </row>
    <row r="47" spans="1:11" ht="18" customHeight="1" x14ac:dyDescent="0.25">
      <c r="A47" s="184"/>
      <c r="B47" s="185"/>
      <c r="F47" s="187"/>
      <c r="I47" s="185"/>
      <c r="J47" s="185"/>
    </row>
    <row r="48" spans="1:11" ht="18" customHeight="1" x14ac:dyDescent="0.25">
      <c r="A48" s="184"/>
      <c r="B48" s="185"/>
      <c r="F48" s="187"/>
      <c r="I48" s="185"/>
      <c r="J48" s="185"/>
    </row>
    <row r="49" spans="1:10" ht="18" customHeight="1" x14ac:dyDescent="0.25">
      <c r="A49" s="184"/>
      <c r="B49" s="185"/>
      <c r="F49" s="187"/>
      <c r="I49" s="185"/>
      <c r="J49" s="185"/>
    </row>
    <row r="50" spans="1:10" ht="18" customHeight="1" x14ac:dyDescent="0.25">
      <c r="A50" s="184"/>
      <c r="B50" s="185"/>
      <c r="F50" s="187"/>
      <c r="I50" s="185"/>
      <c r="J50" s="185"/>
    </row>
    <row r="51" spans="1:10" ht="18" customHeight="1" x14ac:dyDescent="0.25">
      <c r="A51" s="184"/>
      <c r="B51" s="185"/>
      <c r="F51" s="187"/>
      <c r="I51" s="185"/>
      <c r="J51" s="185"/>
    </row>
    <row r="52" spans="1:10" ht="18" customHeight="1" x14ac:dyDescent="0.25">
      <c r="A52" s="184"/>
      <c r="B52" s="185"/>
      <c r="F52" s="187"/>
      <c r="I52" s="185"/>
      <c r="J52" s="185"/>
    </row>
    <row r="53" spans="1:10" ht="18" customHeight="1" x14ac:dyDescent="0.25">
      <c r="A53" s="184"/>
      <c r="B53" s="185"/>
      <c r="F53" s="187"/>
      <c r="I53" s="185"/>
      <c r="J53" s="185"/>
    </row>
    <row r="54" spans="1:10" ht="18" customHeight="1" x14ac:dyDescent="0.25">
      <c r="A54" s="184"/>
      <c r="B54" s="185"/>
      <c r="F54" s="187"/>
      <c r="I54" s="185"/>
      <c r="J54" s="185"/>
    </row>
    <row r="55" spans="1:10" ht="18" customHeight="1" x14ac:dyDescent="0.25">
      <c r="A55" s="184"/>
      <c r="B55" s="185"/>
      <c r="F55" s="187"/>
      <c r="I55" s="185"/>
      <c r="J55" s="185"/>
    </row>
    <row r="56" spans="1:10" ht="18" customHeight="1" x14ac:dyDescent="0.25">
      <c r="A56" s="184"/>
      <c r="B56" s="185"/>
      <c r="F56" s="187"/>
      <c r="I56" s="185"/>
      <c r="J56" s="185"/>
    </row>
    <row r="57" spans="1:10" ht="18" customHeight="1" x14ac:dyDescent="0.25">
      <c r="A57" s="184"/>
      <c r="B57" s="185"/>
      <c r="F57" s="187"/>
      <c r="I57" s="185"/>
      <c r="J57" s="185"/>
    </row>
    <row r="58" spans="1:10" ht="18" customHeight="1" x14ac:dyDescent="0.25">
      <c r="A58" s="184"/>
      <c r="B58" s="185"/>
      <c r="F58" s="187"/>
      <c r="I58" s="185"/>
      <c r="J58" s="185"/>
    </row>
    <row r="59" spans="1:10" ht="18" customHeight="1" x14ac:dyDescent="0.25">
      <c r="A59" s="184"/>
      <c r="B59" s="185"/>
      <c r="F59" s="187"/>
      <c r="I59" s="185"/>
      <c r="J59" s="185"/>
    </row>
    <row r="60" spans="1:10" ht="18" customHeight="1" x14ac:dyDescent="0.25">
      <c r="A60" s="184"/>
      <c r="B60" s="185"/>
      <c r="F60" s="187"/>
      <c r="I60" s="185"/>
      <c r="J60" s="185"/>
    </row>
    <row r="61" spans="1:10" ht="18" customHeight="1" x14ac:dyDescent="0.25">
      <c r="A61" s="184"/>
      <c r="B61" s="185"/>
      <c r="F61" s="187"/>
      <c r="I61" s="185"/>
      <c r="J61" s="185"/>
    </row>
    <row r="62" spans="1:10" ht="18" customHeight="1" x14ac:dyDescent="0.25">
      <c r="A62" s="184"/>
      <c r="B62" s="185"/>
      <c r="F62" s="187"/>
      <c r="I62" s="185"/>
      <c r="J62" s="185"/>
    </row>
    <row r="63" spans="1:10" ht="18" customHeight="1" x14ac:dyDescent="0.25">
      <c r="A63" s="184"/>
      <c r="B63" s="185"/>
      <c r="F63" s="187"/>
      <c r="I63" s="185"/>
      <c r="J63" s="185"/>
    </row>
    <row r="64" spans="1:10" ht="18" customHeight="1" x14ac:dyDescent="0.25">
      <c r="A64" s="184"/>
      <c r="B64" s="185"/>
      <c r="F64" s="187"/>
      <c r="I64" s="185"/>
      <c r="J64" s="185"/>
    </row>
    <row r="65" spans="1:10" ht="18" customHeight="1" x14ac:dyDescent="0.25">
      <c r="A65" s="184"/>
      <c r="B65" s="185"/>
      <c r="F65" s="187"/>
      <c r="I65" s="185"/>
      <c r="J65" s="185"/>
    </row>
    <row r="66" spans="1:10" ht="18" customHeight="1" x14ac:dyDescent="0.25">
      <c r="A66" s="184"/>
      <c r="B66" s="185"/>
      <c r="F66" s="187"/>
      <c r="I66" s="185"/>
      <c r="J66" s="185"/>
    </row>
    <row r="67" spans="1:10" ht="18" customHeight="1" x14ac:dyDescent="0.25">
      <c r="A67" s="184"/>
      <c r="B67" s="185"/>
      <c r="F67" s="187"/>
      <c r="I67" s="185"/>
      <c r="J67" s="185"/>
    </row>
    <row r="68" spans="1:10" ht="18" customHeight="1" x14ac:dyDescent="0.25">
      <c r="A68" s="184"/>
      <c r="B68" s="185"/>
      <c r="F68" s="187"/>
      <c r="I68" s="185"/>
      <c r="J68" s="185"/>
    </row>
    <row r="69" spans="1:10" ht="18" customHeight="1" x14ac:dyDescent="0.25">
      <c r="A69" s="184"/>
      <c r="B69" s="185"/>
      <c r="F69" s="187"/>
      <c r="I69" s="185"/>
      <c r="J69" s="185"/>
    </row>
    <row r="70" spans="1:10" ht="18" customHeight="1" x14ac:dyDescent="0.25">
      <c r="A70" s="184"/>
      <c r="B70" s="185"/>
      <c r="F70" s="187"/>
      <c r="I70" s="185"/>
      <c r="J70" s="185"/>
    </row>
    <row r="71" spans="1:10" ht="18" customHeight="1" x14ac:dyDescent="0.25">
      <c r="A71" s="184"/>
      <c r="B71" s="185"/>
      <c r="F71" s="187"/>
      <c r="I71" s="185"/>
      <c r="J71" s="185"/>
    </row>
    <row r="72" spans="1:10" ht="18" customHeight="1" x14ac:dyDescent="0.25">
      <c r="A72" s="184"/>
      <c r="B72" s="185"/>
      <c r="F72" s="187"/>
      <c r="I72" s="185"/>
      <c r="J72" s="185"/>
    </row>
    <row r="73" spans="1:10" ht="18" customHeight="1" x14ac:dyDescent="0.25">
      <c r="A73" s="184"/>
      <c r="B73" s="185"/>
      <c r="F73" s="187"/>
      <c r="I73" s="185"/>
      <c r="J73" s="185"/>
    </row>
    <row r="74" spans="1:10" ht="18" customHeight="1" x14ac:dyDescent="0.25">
      <c r="A74" s="184"/>
      <c r="B74" s="185"/>
      <c r="F74" s="187"/>
      <c r="I74" s="185"/>
      <c r="J74" s="185"/>
    </row>
    <row r="75" spans="1:10" ht="18" customHeight="1" x14ac:dyDescent="0.25">
      <c r="A75" s="184"/>
      <c r="B75" s="185"/>
      <c r="F75" s="187"/>
      <c r="I75" s="185"/>
      <c r="J75" s="185"/>
    </row>
  </sheetData>
  <mergeCells count="20">
    <mergeCell ref="A28:J28"/>
    <mergeCell ref="A27:J27"/>
    <mergeCell ref="A9:K9"/>
    <mergeCell ref="A11:A12"/>
    <mergeCell ref="C11:C12"/>
    <mergeCell ref="I11:I12"/>
    <mergeCell ref="E11:E12"/>
    <mergeCell ref="J11:K12"/>
    <mergeCell ref="D11:D12"/>
    <mergeCell ref="B11:B12"/>
    <mergeCell ref="F11:F12"/>
    <mergeCell ref="G11:G12"/>
    <mergeCell ref="A7:J7"/>
    <mergeCell ref="D1:J1"/>
    <mergeCell ref="D2:J2"/>
    <mergeCell ref="D3:J3"/>
    <mergeCell ref="A5:D5"/>
    <mergeCell ref="E5:K5"/>
    <mergeCell ref="A6:D6"/>
    <mergeCell ref="E6:J6"/>
  </mergeCells>
  <phoneticPr fontId="16" type="noConversion"/>
  <printOptions horizontalCentered="1" gridLines="1"/>
  <pageMargins left="0.82677165354330717" right="0.59" top="0.6" bottom="0.35433070866141736" header="0" footer="0.61"/>
  <pageSetup paperSize="9" scale="75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5"/>
  <sheetViews>
    <sheetView showGridLines="0" tabSelected="1" view="pageBreakPreview" topLeftCell="B1" zoomScale="70" zoomScaleNormal="100" zoomScaleSheetLayoutView="70" workbookViewId="0">
      <selection activeCell="B9" sqref="B9:H9"/>
    </sheetView>
  </sheetViews>
  <sheetFormatPr defaultColWidth="11.42578125" defaultRowHeight="12" x14ac:dyDescent="0.2"/>
  <cols>
    <col min="1" max="1" width="4.7109375" style="5" customWidth="1"/>
    <col min="2" max="2" width="5.85546875" style="5" customWidth="1"/>
    <col min="3" max="3" width="45.5703125" style="5" customWidth="1"/>
    <col min="4" max="4" width="11" style="4" customWidth="1"/>
    <col min="5" max="5" width="16.7109375" style="5" customWidth="1"/>
    <col min="6" max="6" width="13.5703125" style="4" customWidth="1"/>
    <col min="7" max="7" width="16.42578125" style="4" customWidth="1"/>
    <col min="8" max="8" width="14.42578125" style="4" customWidth="1"/>
    <col min="9" max="9" width="16.140625" style="4" customWidth="1"/>
    <col min="10" max="10" width="14.42578125" style="4" customWidth="1"/>
    <col min="11" max="11" width="16.140625" style="4" customWidth="1"/>
    <col min="12" max="12" width="18.42578125" style="4" customWidth="1"/>
    <col min="13" max="13" width="19.28515625" style="4" customWidth="1"/>
    <col min="14" max="14" width="15.85546875" style="4" customWidth="1"/>
    <col min="15" max="15" width="13.42578125" style="4" customWidth="1"/>
    <col min="16" max="16" width="10.7109375" style="4" customWidth="1"/>
    <col min="17" max="17" width="14.140625" style="4" customWidth="1"/>
    <col min="18" max="18" width="14.5703125" style="4" customWidth="1"/>
    <col min="19" max="16384" width="11.42578125" style="5"/>
  </cols>
  <sheetData>
    <row r="1" spans="2:20" ht="18" customHeight="1" x14ac:dyDescent="0.2">
      <c r="B1" s="1"/>
      <c r="C1" s="1"/>
      <c r="D1" s="1"/>
      <c r="E1" s="2"/>
      <c r="F1" s="3"/>
      <c r="G1" s="3"/>
      <c r="H1" s="3"/>
      <c r="I1" s="3"/>
      <c r="J1" s="3"/>
      <c r="K1" s="3"/>
      <c r="L1" s="3"/>
      <c r="M1" s="1"/>
      <c r="N1" s="1"/>
      <c r="O1" s="1"/>
      <c r="P1" s="1"/>
      <c r="Q1" s="1"/>
    </row>
    <row r="2" spans="2:20" ht="18" customHeight="1" x14ac:dyDescent="0.2">
      <c r="B2" s="95"/>
      <c r="C2" s="96"/>
      <c r="D2" s="95"/>
      <c r="E2" s="96"/>
      <c r="F2" s="97"/>
      <c r="G2" s="270" t="s">
        <v>17</v>
      </c>
      <c r="H2" s="270"/>
      <c r="I2" s="270"/>
      <c r="J2" s="270"/>
      <c r="K2" s="270"/>
      <c r="L2" s="270"/>
      <c r="M2" s="82"/>
      <c r="N2" s="82"/>
      <c r="O2" s="82"/>
      <c r="P2" s="82"/>
      <c r="Q2" s="82"/>
      <c r="R2" s="82"/>
    </row>
    <row r="3" spans="2:20" ht="18" customHeight="1" x14ac:dyDescent="0.2">
      <c r="B3" s="98"/>
      <c r="C3" s="99"/>
      <c r="D3" s="98"/>
      <c r="E3" s="99"/>
      <c r="F3" s="100"/>
      <c r="G3" s="270"/>
      <c r="H3" s="270"/>
      <c r="I3" s="270"/>
      <c r="J3" s="270"/>
      <c r="K3" s="270"/>
      <c r="L3" s="270"/>
      <c r="M3" s="82"/>
      <c r="N3" s="82"/>
      <c r="O3" s="82"/>
      <c r="P3" s="82"/>
      <c r="Q3" s="82"/>
      <c r="R3" s="82"/>
    </row>
    <row r="4" spans="2:20" ht="18" customHeight="1" x14ac:dyDescent="0.2">
      <c r="B4" s="98"/>
      <c r="C4" s="99"/>
      <c r="D4" s="98"/>
      <c r="E4" s="99"/>
      <c r="F4" s="100"/>
      <c r="G4" s="270" t="s">
        <v>16</v>
      </c>
      <c r="H4" s="270"/>
      <c r="I4" s="270"/>
      <c r="J4" s="270"/>
      <c r="K4" s="270"/>
      <c r="L4" s="270"/>
      <c r="M4" s="82"/>
      <c r="N4" s="82"/>
      <c r="O4" s="82"/>
      <c r="P4" s="82"/>
      <c r="Q4" s="82"/>
      <c r="R4" s="82"/>
    </row>
    <row r="5" spans="2:20" ht="18" customHeight="1" x14ac:dyDescent="0.2">
      <c r="B5" s="98"/>
      <c r="C5" s="99"/>
      <c r="D5" s="98"/>
      <c r="E5" s="99"/>
      <c r="F5" s="100"/>
      <c r="G5" s="270"/>
      <c r="H5" s="270"/>
      <c r="I5" s="270"/>
      <c r="J5" s="270"/>
      <c r="K5" s="270"/>
      <c r="L5" s="270"/>
      <c r="M5" s="82"/>
      <c r="N5" s="82"/>
      <c r="O5" s="82"/>
      <c r="P5" s="82"/>
      <c r="Q5" s="82"/>
      <c r="R5" s="82"/>
    </row>
    <row r="6" spans="2:20" ht="18" customHeight="1" x14ac:dyDescent="0.2">
      <c r="B6" s="98"/>
      <c r="C6" s="99"/>
      <c r="D6" s="98"/>
      <c r="E6" s="99"/>
      <c r="F6" s="100"/>
      <c r="G6" s="271" t="s">
        <v>14</v>
      </c>
      <c r="H6" s="271"/>
      <c r="I6" s="271"/>
      <c r="J6" s="271"/>
      <c r="K6" s="271"/>
      <c r="L6" s="271"/>
      <c r="M6" s="83"/>
      <c r="N6" s="83"/>
      <c r="O6" s="83"/>
      <c r="P6" s="83"/>
      <c r="Q6" s="83"/>
      <c r="R6" s="83"/>
    </row>
    <row r="7" spans="2:20" ht="18" customHeight="1" x14ac:dyDescent="0.2">
      <c r="B7" s="101"/>
      <c r="C7" s="102"/>
      <c r="D7" s="101"/>
      <c r="E7" s="102"/>
      <c r="F7" s="103"/>
      <c r="G7" s="271"/>
      <c r="H7" s="271"/>
      <c r="I7" s="271"/>
      <c r="J7" s="271"/>
      <c r="K7" s="271"/>
      <c r="L7" s="271"/>
      <c r="M7" s="83"/>
      <c r="N7" s="83"/>
      <c r="O7" s="83"/>
      <c r="P7" s="83"/>
      <c r="Q7" s="83"/>
      <c r="R7" s="83"/>
    </row>
    <row r="8" spans="2:20" s="26" customFormat="1" ht="18" customHeight="1" x14ac:dyDescent="0.25">
      <c r="B8" s="267" t="s">
        <v>72</v>
      </c>
      <c r="C8" s="268"/>
      <c r="D8" s="268"/>
      <c r="E8" s="268"/>
      <c r="F8" s="268"/>
      <c r="G8" s="268"/>
      <c r="H8" s="269"/>
      <c r="I8" s="272" t="s">
        <v>69</v>
      </c>
      <c r="J8" s="268"/>
      <c r="K8" s="268"/>
      <c r="L8" s="268"/>
      <c r="M8" s="84"/>
      <c r="N8" s="84"/>
      <c r="O8" s="84"/>
      <c r="P8" s="84"/>
      <c r="Q8" s="84"/>
      <c r="R8" s="84"/>
    </row>
    <row r="9" spans="2:20" s="26" customFormat="1" ht="18" customHeight="1" x14ac:dyDescent="0.3">
      <c r="B9" s="267" t="s">
        <v>71</v>
      </c>
      <c r="C9" s="268"/>
      <c r="D9" s="268"/>
      <c r="E9" s="268"/>
      <c r="F9" s="268"/>
      <c r="G9" s="268"/>
      <c r="H9" s="269"/>
      <c r="I9" s="266"/>
      <c r="J9" s="266"/>
      <c r="K9" s="266"/>
      <c r="L9" s="266"/>
      <c r="M9" s="84"/>
      <c r="N9" s="84"/>
      <c r="O9" s="84"/>
      <c r="P9" s="84"/>
      <c r="Q9" s="84"/>
      <c r="R9" s="85"/>
    </row>
    <row r="10" spans="2:20" s="26" customFormat="1" ht="5.0999999999999996" customHeight="1" x14ac:dyDescent="0.25">
      <c r="B10" s="86"/>
      <c r="C10" s="87"/>
      <c r="D10" s="87"/>
      <c r="E10" s="87"/>
      <c r="F10" s="87"/>
      <c r="G10" s="88"/>
      <c r="H10" s="88"/>
      <c r="I10" s="88"/>
      <c r="J10" s="88"/>
      <c r="K10" s="94"/>
      <c r="L10" s="89"/>
      <c r="M10" s="84"/>
      <c r="N10" s="84"/>
      <c r="O10" s="84"/>
      <c r="P10" s="84"/>
      <c r="Q10" s="84"/>
      <c r="R10" s="84"/>
    </row>
    <row r="11" spans="2:20" s="26" customFormat="1" ht="18" customHeight="1" x14ac:dyDescent="0.2">
      <c r="B11" s="273" t="s">
        <v>7</v>
      </c>
      <c r="C11" s="274"/>
      <c r="D11" s="274"/>
      <c r="E11" s="274"/>
      <c r="F11" s="274"/>
      <c r="G11" s="274"/>
      <c r="H11" s="274"/>
      <c r="I11" s="274"/>
      <c r="J11" s="274"/>
      <c r="K11" s="274"/>
      <c r="L11" s="275"/>
      <c r="M11" s="84"/>
      <c r="N11" s="84"/>
      <c r="O11" s="84"/>
      <c r="P11" s="84"/>
      <c r="Q11" s="84"/>
      <c r="R11" s="84"/>
    </row>
    <row r="12" spans="2:20" s="26" customFormat="1" ht="5.0999999999999996" customHeight="1" x14ac:dyDescent="0.2">
      <c r="B12" s="90"/>
      <c r="C12" s="91"/>
      <c r="D12" s="91"/>
      <c r="E12" s="91"/>
      <c r="F12" s="91"/>
      <c r="G12" s="91"/>
      <c r="H12" s="91"/>
      <c r="I12" s="91"/>
      <c r="J12" s="91"/>
      <c r="K12" s="91"/>
      <c r="L12" s="92"/>
      <c r="M12" s="84"/>
      <c r="N12" s="84"/>
      <c r="O12" s="84"/>
      <c r="P12" s="84"/>
      <c r="Q12" s="84"/>
      <c r="R12" s="84"/>
    </row>
    <row r="13" spans="2:20" ht="18" customHeight="1" x14ac:dyDescent="0.2">
      <c r="B13" s="276" t="s">
        <v>5</v>
      </c>
      <c r="C13" s="276" t="s">
        <v>6</v>
      </c>
      <c r="D13" s="276" t="s">
        <v>8</v>
      </c>
      <c r="E13" s="276" t="s">
        <v>9</v>
      </c>
      <c r="F13" s="276" t="s">
        <v>10</v>
      </c>
      <c r="G13" s="276"/>
      <c r="H13" s="277" t="s">
        <v>48</v>
      </c>
      <c r="I13" s="278"/>
      <c r="J13" s="277" t="s">
        <v>49</v>
      </c>
      <c r="K13" s="278"/>
      <c r="L13" s="276" t="s">
        <v>4</v>
      </c>
      <c r="M13" s="75"/>
      <c r="N13" s="75"/>
      <c r="O13" s="75"/>
      <c r="P13" s="75"/>
      <c r="Q13" s="75"/>
    </row>
    <row r="14" spans="2:20" ht="18" customHeight="1" x14ac:dyDescent="0.2">
      <c r="B14" s="276"/>
      <c r="C14" s="276"/>
      <c r="D14" s="276"/>
      <c r="E14" s="276"/>
      <c r="F14" s="104" t="s">
        <v>11</v>
      </c>
      <c r="G14" s="104" t="s">
        <v>12</v>
      </c>
      <c r="H14" s="104" t="s">
        <v>11</v>
      </c>
      <c r="I14" s="104" t="s">
        <v>12</v>
      </c>
      <c r="J14" s="104" t="s">
        <v>11</v>
      </c>
      <c r="K14" s="104" t="s">
        <v>12</v>
      </c>
      <c r="L14" s="276"/>
      <c r="M14" s="75"/>
      <c r="N14" s="75"/>
      <c r="O14" s="75"/>
      <c r="P14" s="75"/>
      <c r="Q14" s="75"/>
    </row>
    <row r="15" spans="2:20" s="26" customFormat="1" ht="18" customHeight="1" x14ac:dyDescent="0.25">
      <c r="B15" s="105" t="s">
        <v>2</v>
      </c>
      <c r="C15" s="106" t="str">
        <f>'Plan SONDAGEM'!B14</f>
        <v>SONDAGEM À PERCUSSÃO</v>
      </c>
      <c r="D15" s="107">
        <f>E15/E$24</f>
        <v>0.39831869848763185</v>
      </c>
      <c r="E15" s="108">
        <f>'Plan SONDAGEM'!I14</f>
        <v>9223.89</v>
      </c>
      <c r="F15" s="109">
        <v>1</v>
      </c>
      <c r="G15" s="108">
        <f>F15*E15</f>
        <v>9223.89</v>
      </c>
      <c r="H15" s="109">
        <v>0</v>
      </c>
      <c r="I15" s="108">
        <f>H15*E15</f>
        <v>0</v>
      </c>
      <c r="J15" s="109">
        <v>0</v>
      </c>
      <c r="K15" s="108">
        <f>J15*E15</f>
        <v>0</v>
      </c>
      <c r="L15" s="108">
        <f>(G15+I15+K15)</f>
        <v>9223.89</v>
      </c>
      <c r="M15" s="75"/>
      <c r="N15" s="75"/>
      <c r="O15" s="75"/>
      <c r="P15" s="75"/>
      <c r="Q15" s="75"/>
      <c r="S15" s="27"/>
      <c r="T15" s="27"/>
    </row>
    <row r="16" spans="2:20" s="26" customFormat="1" ht="18" customHeight="1" x14ac:dyDescent="0.25">
      <c r="B16" s="105" t="s">
        <v>3</v>
      </c>
      <c r="C16" s="106" t="str">
        <f>'Plan SONDAGEM'!B20</f>
        <v>SONDAGEM ROTATIVA</v>
      </c>
      <c r="D16" s="107">
        <f>E16/E$24</f>
        <v>0.60168130151236821</v>
      </c>
      <c r="E16" s="108">
        <f>'Plan SONDAGEM'!I20</f>
        <v>13933.17</v>
      </c>
      <c r="F16" s="109">
        <v>1</v>
      </c>
      <c r="G16" s="108">
        <f>F16*E16</f>
        <v>13933.17</v>
      </c>
      <c r="H16" s="109">
        <v>0</v>
      </c>
      <c r="I16" s="108">
        <f>H16*E16</f>
        <v>0</v>
      </c>
      <c r="J16" s="109">
        <v>0</v>
      </c>
      <c r="K16" s="108">
        <f>J16*E16</f>
        <v>0</v>
      </c>
      <c r="L16" s="108">
        <f t="shared" ref="L16:L23" si="0">(G16+I16+K16)</f>
        <v>13933.17</v>
      </c>
      <c r="M16" s="75"/>
      <c r="N16" s="75"/>
      <c r="O16" s="75"/>
      <c r="P16" s="75"/>
      <c r="Q16" s="75"/>
      <c r="S16" s="27"/>
      <c r="T16" s="27"/>
    </row>
    <row r="17" spans="2:26" s="26" customFormat="1" ht="18" customHeight="1" x14ac:dyDescent="0.25">
      <c r="B17" s="105"/>
      <c r="C17" s="106"/>
      <c r="D17" s="107"/>
      <c r="E17" s="108"/>
      <c r="F17" s="109"/>
      <c r="G17" s="108"/>
      <c r="H17" s="109"/>
      <c r="I17" s="108"/>
      <c r="J17" s="109"/>
      <c r="K17" s="108"/>
      <c r="L17" s="108">
        <f t="shared" si="0"/>
        <v>0</v>
      </c>
      <c r="M17" s="75"/>
      <c r="N17" s="75"/>
      <c r="O17" s="75"/>
      <c r="P17" s="75"/>
      <c r="Q17" s="75"/>
      <c r="S17" s="27"/>
      <c r="T17" s="27"/>
    </row>
    <row r="18" spans="2:26" s="26" customFormat="1" ht="18" customHeight="1" x14ac:dyDescent="0.25">
      <c r="B18" s="105"/>
      <c r="C18" s="106"/>
      <c r="D18" s="107"/>
      <c r="E18" s="108"/>
      <c r="F18" s="109"/>
      <c r="G18" s="108"/>
      <c r="H18" s="109"/>
      <c r="I18" s="108"/>
      <c r="J18" s="109"/>
      <c r="K18" s="108"/>
      <c r="L18" s="108">
        <f t="shared" si="0"/>
        <v>0</v>
      </c>
      <c r="M18" s="75"/>
      <c r="N18" s="75"/>
      <c r="O18" s="75"/>
      <c r="P18" s="75"/>
      <c r="Q18" s="75"/>
      <c r="S18" s="27"/>
      <c r="T18" s="27"/>
    </row>
    <row r="19" spans="2:26" s="26" customFormat="1" ht="18" customHeight="1" x14ac:dyDescent="0.25">
      <c r="B19" s="105"/>
      <c r="C19" s="106"/>
      <c r="D19" s="107"/>
      <c r="E19" s="108"/>
      <c r="F19" s="109"/>
      <c r="G19" s="108"/>
      <c r="H19" s="109"/>
      <c r="I19" s="108"/>
      <c r="J19" s="109"/>
      <c r="K19" s="108"/>
      <c r="L19" s="108">
        <f t="shared" si="0"/>
        <v>0</v>
      </c>
      <c r="M19" s="75"/>
      <c r="N19" s="75"/>
      <c r="O19" s="75"/>
      <c r="P19" s="75"/>
      <c r="Q19" s="75"/>
      <c r="S19" s="27"/>
      <c r="T19" s="27"/>
    </row>
    <row r="20" spans="2:26" s="26" customFormat="1" ht="18" customHeight="1" x14ac:dyDescent="0.25">
      <c r="B20" s="105"/>
      <c r="C20" s="106"/>
      <c r="D20" s="107"/>
      <c r="E20" s="108"/>
      <c r="F20" s="109"/>
      <c r="G20" s="108"/>
      <c r="H20" s="109"/>
      <c r="I20" s="108"/>
      <c r="J20" s="109"/>
      <c r="K20" s="108"/>
      <c r="L20" s="108">
        <f t="shared" si="0"/>
        <v>0</v>
      </c>
      <c r="M20" s="75"/>
      <c r="N20" s="75"/>
      <c r="O20" s="75"/>
      <c r="P20" s="75"/>
      <c r="Q20" s="75"/>
      <c r="S20" s="27"/>
      <c r="T20" s="27"/>
    </row>
    <row r="21" spans="2:26" s="26" customFormat="1" ht="18" customHeight="1" x14ac:dyDescent="0.25">
      <c r="B21" s="105"/>
      <c r="C21" s="106"/>
      <c r="D21" s="107"/>
      <c r="E21" s="108"/>
      <c r="F21" s="109"/>
      <c r="G21" s="108"/>
      <c r="H21" s="109"/>
      <c r="I21" s="108"/>
      <c r="J21" s="109"/>
      <c r="K21" s="108"/>
      <c r="L21" s="108">
        <f t="shared" si="0"/>
        <v>0</v>
      </c>
      <c r="M21" s="75"/>
      <c r="N21" s="75"/>
      <c r="O21" s="75"/>
      <c r="P21" s="75"/>
      <c r="Q21" s="75"/>
      <c r="S21" s="27"/>
      <c r="T21" s="27"/>
    </row>
    <row r="22" spans="2:26" s="26" customFormat="1" ht="18" customHeight="1" x14ac:dyDescent="0.25">
      <c r="B22" s="105"/>
      <c r="C22" s="106"/>
      <c r="D22" s="107"/>
      <c r="E22" s="108"/>
      <c r="F22" s="109"/>
      <c r="G22" s="108"/>
      <c r="H22" s="109"/>
      <c r="I22" s="108"/>
      <c r="J22" s="109"/>
      <c r="K22" s="108"/>
      <c r="L22" s="108">
        <f t="shared" si="0"/>
        <v>0</v>
      </c>
      <c r="M22" s="75"/>
      <c r="N22" s="75"/>
      <c r="O22" s="75"/>
      <c r="P22" s="75"/>
      <c r="Q22" s="75"/>
      <c r="S22" s="27"/>
      <c r="T22" s="27"/>
    </row>
    <row r="23" spans="2:26" s="26" customFormat="1" ht="18" customHeight="1" x14ac:dyDescent="0.25">
      <c r="B23" s="105"/>
      <c r="C23" s="106"/>
      <c r="D23" s="107"/>
      <c r="E23" s="108"/>
      <c r="F23" s="109"/>
      <c r="G23" s="108"/>
      <c r="H23" s="109"/>
      <c r="I23" s="108"/>
      <c r="J23" s="109"/>
      <c r="K23" s="108"/>
      <c r="L23" s="108">
        <f t="shared" si="0"/>
        <v>0</v>
      </c>
      <c r="M23" s="75"/>
      <c r="N23" s="75"/>
      <c r="O23" s="75"/>
      <c r="P23" s="75"/>
      <c r="Q23" s="75"/>
      <c r="S23" s="27"/>
      <c r="T23" s="27"/>
    </row>
    <row r="24" spans="2:26" s="26" customFormat="1" ht="18" customHeight="1" x14ac:dyDescent="0.25">
      <c r="B24" s="105"/>
      <c r="C24" s="106" t="s">
        <v>70</v>
      </c>
      <c r="D24" s="107">
        <f>SUM(D15:D23)</f>
        <v>1</v>
      </c>
      <c r="E24" s="110">
        <f>SUM(E15:E23)</f>
        <v>23157.059999999998</v>
      </c>
      <c r="F24" s="109">
        <f>G24/E24</f>
        <v>1</v>
      </c>
      <c r="G24" s="108">
        <f>SUM(G15:G23)</f>
        <v>23157.059999999998</v>
      </c>
      <c r="H24" s="109">
        <f>I24/E24</f>
        <v>0</v>
      </c>
      <c r="I24" s="108">
        <f>SUM(I15:I23)</f>
        <v>0</v>
      </c>
      <c r="J24" s="109">
        <f>K24/E24</f>
        <v>0</v>
      </c>
      <c r="K24" s="108">
        <f>SUM(K15:K23)</f>
        <v>0</v>
      </c>
      <c r="L24" s="110">
        <f>SUM(L15:L23)</f>
        <v>23157.059999999998</v>
      </c>
      <c r="M24" s="75"/>
      <c r="N24" s="75"/>
      <c r="O24" s="75"/>
      <c r="P24" s="75"/>
      <c r="Q24" s="75"/>
      <c r="S24" s="27"/>
      <c r="T24" s="27"/>
    </row>
    <row r="25" spans="2:26" s="6" customFormat="1" ht="5.0999999999999996" customHeight="1" x14ac:dyDescent="0.25">
      <c r="B25" s="76"/>
      <c r="C25" s="77"/>
      <c r="D25" s="78"/>
      <c r="E25" s="79"/>
      <c r="F25" s="79"/>
      <c r="G25" s="79"/>
      <c r="H25" s="79"/>
      <c r="I25" s="79"/>
      <c r="J25" s="79"/>
      <c r="K25" s="79"/>
      <c r="L25" s="78"/>
      <c r="M25" s="79"/>
      <c r="N25" s="78"/>
      <c r="O25" s="79"/>
      <c r="P25" s="78"/>
      <c r="Q25" s="79"/>
      <c r="R25" s="81"/>
      <c r="S25" s="25"/>
      <c r="T25" s="25"/>
    </row>
    <row r="26" spans="2:26" ht="13.5" x14ac:dyDescent="0.25">
      <c r="B26" s="25"/>
      <c r="C26" s="25"/>
      <c r="D26" s="80"/>
      <c r="E26" s="25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25"/>
      <c r="T26" s="7"/>
      <c r="U26" s="7"/>
      <c r="V26" s="7"/>
      <c r="W26" s="7"/>
      <c r="X26" s="7"/>
    </row>
    <row r="27" spans="2:26" ht="13.5" x14ac:dyDescent="0.25">
      <c r="B27" s="7"/>
      <c r="E27" s="7"/>
      <c r="F27" s="8"/>
      <c r="G27" s="8"/>
      <c r="H27" s="8"/>
      <c r="I27" s="8"/>
      <c r="J27" s="8"/>
      <c r="K27" s="8"/>
      <c r="L27" s="8"/>
      <c r="M27" s="80"/>
      <c r="N27" s="80"/>
      <c r="O27" s="80"/>
      <c r="P27" s="8"/>
      <c r="Q27" s="8"/>
      <c r="R27" s="8"/>
      <c r="S27" s="7"/>
      <c r="T27" s="7"/>
      <c r="U27" s="7"/>
      <c r="V27" s="7"/>
      <c r="W27" s="7"/>
      <c r="X27" s="7"/>
    </row>
    <row r="28" spans="2:26" ht="15" customHeight="1" x14ac:dyDescent="0.25">
      <c r="B28" s="280" t="s">
        <v>66</v>
      </c>
      <c r="C28" s="280"/>
      <c r="D28" s="281"/>
      <c r="E28" s="281"/>
      <c r="F28" s="281"/>
      <c r="G28" s="281"/>
      <c r="H28" s="281"/>
      <c r="I28" s="281"/>
      <c r="J28" s="281"/>
      <c r="K28" s="281"/>
      <c r="L28" s="281"/>
      <c r="M28" s="281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2:26" ht="15" customHeight="1" x14ac:dyDescent="0.25">
      <c r="B29" s="282"/>
      <c r="C29" s="282"/>
      <c r="D29" s="279"/>
      <c r="E29" s="279"/>
      <c r="F29" s="279"/>
      <c r="G29" s="279"/>
      <c r="H29" s="279"/>
      <c r="I29" s="279"/>
      <c r="J29" s="279"/>
      <c r="K29" s="279"/>
      <c r="L29" s="279"/>
      <c r="M29" s="279"/>
      <c r="N29" s="8"/>
      <c r="O29" s="8"/>
      <c r="P29" s="8"/>
      <c r="Q29" s="8"/>
      <c r="R29" s="8"/>
      <c r="S29" s="7"/>
      <c r="T29" s="7"/>
      <c r="U29" s="7"/>
      <c r="V29" s="7"/>
      <c r="W29" s="7"/>
      <c r="X29" s="7"/>
      <c r="Y29" s="7"/>
      <c r="Z29" s="7"/>
    </row>
    <row r="30" spans="2:26" ht="13.5" customHeight="1" x14ac:dyDescent="0.25">
      <c r="B30" s="279"/>
      <c r="C30" s="279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8"/>
      <c r="O30" s="8"/>
      <c r="P30" s="8"/>
      <c r="Q30" s="8"/>
      <c r="R30" s="8"/>
      <c r="S30" s="7"/>
      <c r="T30" s="7"/>
      <c r="U30" s="7"/>
      <c r="V30" s="7"/>
      <c r="W30" s="7"/>
      <c r="X30" s="7"/>
      <c r="Y30" s="7"/>
      <c r="Z30" s="7"/>
    </row>
    <row r="31" spans="2:26" ht="13.5" x14ac:dyDescent="0.25">
      <c r="B31" s="10"/>
      <c r="C31" s="11"/>
      <c r="D31" s="8"/>
      <c r="E31" s="9"/>
      <c r="F31" s="8"/>
      <c r="G31" s="8"/>
      <c r="H31" s="8"/>
      <c r="I31" s="8"/>
      <c r="J31" s="8"/>
      <c r="K31" s="8"/>
      <c r="L31" s="8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2:26" ht="13.5" x14ac:dyDescent="0.25">
      <c r="B32" s="9"/>
      <c r="C32" s="12"/>
      <c r="D32" s="8"/>
      <c r="E32" s="9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7"/>
      <c r="T32" s="7"/>
      <c r="U32" s="7"/>
      <c r="V32" s="7"/>
      <c r="W32" s="7"/>
      <c r="X32" s="7"/>
      <c r="Y32" s="7"/>
      <c r="Z32" s="7"/>
    </row>
    <row r="33" spans="2:26" ht="13.5" x14ac:dyDescent="0.25">
      <c r="B33" s="9"/>
      <c r="C33" s="7"/>
      <c r="D33" s="8"/>
      <c r="E33" s="9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7"/>
      <c r="T33" s="7"/>
      <c r="U33" s="7"/>
      <c r="V33" s="7"/>
      <c r="W33" s="7"/>
      <c r="X33" s="7"/>
      <c r="Y33" s="7"/>
      <c r="Z33" s="7"/>
    </row>
    <row r="34" spans="2:26" ht="13.5" x14ac:dyDescent="0.25">
      <c r="B34" s="9"/>
      <c r="C34" s="7"/>
      <c r="D34" s="8"/>
      <c r="E34" s="9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7"/>
      <c r="T34" s="7"/>
      <c r="U34" s="7"/>
      <c r="V34" s="7"/>
      <c r="W34" s="7"/>
      <c r="X34" s="7"/>
      <c r="Y34" s="7"/>
      <c r="Z34" s="7"/>
    </row>
    <row r="35" spans="2:26" ht="13.5" x14ac:dyDescent="0.25">
      <c r="B35" s="9"/>
      <c r="C35" s="7"/>
      <c r="D35" s="8"/>
      <c r="E35" s="9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7"/>
      <c r="T35" s="7"/>
      <c r="U35" s="7"/>
      <c r="V35" s="7"/>
      <c r="W35" s="7"/>
      <c r="X35" s="7"/>
      <c r="Y35" s="7"/>
      <c r="Z35" s="7"/>
    </row>
    <row r="36" spans="2:26" ht="13.5" x14ac:dyDescent="0.25">
      <c r="B36" s="10"/>
      <c r="C36" s="14"/>
      <c r="D36" s="8"/>
      <c r="E36" s="9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7"/>
      <c r="T36" s="7"/>
      <c r="U36" s="7"/>
      <c r="V36" s="7"/>
      <c r="W36" s="7"/>
      <c r="X36" s="7"/>
      <c r="Y36" s="7"/>
      <c r="Z36" s="7"/>
    </row>
    <row r="37" spans="2:26" ht="13.5" x14ac:dyDescent="0.25">
      <c r="B37" s="9"/>
      <c r="C37" s="12"/>
      <c r="D37" s="8"/>
      <c r="E37" s="9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7"/>
      <c r="T37" s="7"/>
      <c r="U37" s="7"/>
      <c r="V37" s="7"/>
      <c r="W37" s="7"/>
      <c r="X37" s="7"/>
      <c r="Y37" s="7"/>
      <c r="Z37" s="7"/>
    </row>
    <row r="38" spans="2:26" ht="13.5" x14ac:dyDescent="0.25">
      <c r="B38" s="9"/>
      <c r="C38" s="12"/>
      <c r="D38" s="8"/>
      <c r="E38" s="9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7"/>
      <c r="T38" s="7"/>
      <c r="U38" s="7"/>
      <c r="V38" s="7"/>
      <c r="W38" s="7"/>
      <c r="X38" s="7"/>
      <c r="Y38" s="7"/>
      <c r="Z38" s="7"/>
    </row>
    <row r="39" spans="2:26" ht="13.5" x14ac:dyDescent="0.25">
      <c r="B39" s="9"/>
      <c r="C39" s="12"/>
      <c r="D39" s="8"/>
      <c r="E39" s="9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7"/>
      <c r="T39" s="7"/>
      <c r="U39" s="7"/>
      <c r="V39" s="7"/>
      <c r="W39" s="7"/>
      <c r="X39" s="7"/>
      <c r="Y39" s="7"/>
      <c r="Z39" s="7"/>
    </row>
    <row r="40" spans="2:26" ht="13.5" x14ac:dyDescent="0.25">
      <c r="B40" s="9"/>
      <c r="C40" s="12"/>
      <c r="D40" s="8"/>
      <c r="E40" s="9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7"/>
      <c r="T40" s="7"/>
      <c r="U40" s="7"/>
      <c r="V40" s="7"/>
      <c r="W40" s="7"/>
      <c r="X40" s="7"/>
      <c r="Y40" s="7"/>
      <c r="Z40" s="7"/>
    </row>
    <row r="41" spans="2:26" ht="13.5" x14ac:dyDescent="0.25">
      <c r="B41" s="9"/>
      <c r="C41" s="12"/>
      <c r="D41" s="8"/>
      <c r="E41" s="9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7"/>
      <c r="T41" s="7"/>
      <c r="U41" s="7"/>
      <c r="V41" s="7"/>
      <c r="W41" s="7"/>
      <c r="X41" s="7"/>
      <c r="Y41" s="7"/>
      <c r="Z41" s="7"/>
    </row>
    <row r="42" spans="2:26" ht="13.5" x14ac:dyDescent="0.25">
      <c r="B42" s="9"/>
      <c r="C42" s="12"/>
      <c r="D42" s="8"/>
      <c r="E42" s="9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7"/>
      <c r="T42" s="7"/>
      <c r="U42" s="7"/>
      <c r="V42" s="7"/>
      <c r="W42" s="7"/>
      <c r="X42" s="7"/>
      <c r="Y42" s="7"/>
      <c r="Z42" s="7"/>
    </row>
    <row r="43" spans="2:26" ht="13.5" x14ac:dyDescent="0.25">
      <c r="B43" s="9"/>
      <c r="C43" s="12"/>
      <c r="D43" s="8"/>
      <c r="E43" s="9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7"/>
      <c r="T43" s="7"/>
      <c r="U43" s="7"/>
      <c r="V43" s="7"/>
      <c r="W43" s="7"/>
      <c r="X43" s="7"/>
      <c r="Y43" s="7"/>
      <c r="Z43" s="7"/>
    </row>
    <row r="44" spans="2:26" ht="13.5" x14ac:dyDescent="0.25">
      <c r="B44" s="9"/>
      <c r="C44" s="12"/>
      <c r="D44" s="8"/>
      <c r="E44" s="9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7"/>
      <c r="T44" s="7"/>
      <c r="U44" s="7"/>
      <c r="V44" s="7"/>
      <c r="W44" s="7"/>
      <c r="X44" s="7"/>
      <c r="Y44" s="7"/>
      <c r="Z44" s="7"/>
    </row>
    <row r="45" spans="2:26" ht="13.5" x14ac:dyDescent="0.25">
      <c r="B45" s="9"/>
      <c r="C45" s="12"/>
      <c r="D45" s="8"/>
      <c r="E45" s="9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7"/>
      <c r="T45" s="7"/>
      <c r="U45" s="7"/>
      <c r="V45" s="7"/>
      <c r="W45" s="7"/>
      <c r="X45" s="7"/>
      <c r="Y45" s="7"/>
      <c r="Z45" s="7"/>
    </row>
    <row r="46" spans="2:26" ht="13.5" x14ac:dyDescent="0.25">
      <c r="B46" s="9"/>
      <c r="C46" s="12"/>
      <c r="D46" s="8"/>
      <c r="E46" s="9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7"/>
      <c r="T46" s="7"/>
      <c r="U46" s="7"/>
      <c r="V46" s="7"/>
      <c r="W46" s="7"/>
      <c r="X46" s="7"/>
      <c r="Y46" s="7"/>
      <c r="Z46" s="7"/>
    </row>
    <row r="47" spans="2:26" ht="13.5" x14ac:dyDescent="0.25">
      <c r="B47" s="9"/>
      <c r="C47" s="12"/>
      <c r="D47" s="8"/>
      <c r="E47" s="9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7"/>
      <c r="T47" s="7"/>
      <c r="U47" s="7"/>
      <c r="V47" s="7"/>
      <c r="W47" s="7"/>
      <c r="X47" s="7"/>
      <c r="Y47" s="7"/>
      <c r="Z47" s="7"/>
    </row>
    <row r="48" spans="2:26" ht="13.5" x14ac:dyDescent="0.25">
      <c r="B48" s="9"/>
      <c r="C48" s="12"/>
      <c r="D48" s="8"/>
      <c r="E48" s="9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7"/>
      <c r="T48" s="7"/>
      <c r="U48" s="7"/>
      <c r="V48" s="7"/>
      <c r="W48" s="7"/>
      <c r="X48" s="7"/>
      <c r="Y48" s="7"/>
      <c r="Z48" s="7"/>
    </row>
    <row r="49" spans="1:26" ht="13.5" x14ac:dyDescent="0.25">
      <c r="B49" s="10"/>
      <c r="C49" s="12"/>
      <c r="D49" s="8"/>
      <c r="E49" s="9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7"/>
      <c r="T49" s="7"/>
      <c r="U49" s="7"/>
      <c r="V49" s="7"/>
      <c r="W49" s="7"/>
      <c r="X49" s="7"/>
      <c r="Y49" s="7"/>
      <c r="Z49" s="7"/>
    </row>
    <row r="50" spans="1:26" ht="13.5" x14ac:dyDescent="0.25">
      <c r="B50" s="10"/>
      <c r="C50" s="11"/>
      <c r="D50" s="8"/>
      <c r="E50" s="9"/>
      <c r="F50" s="8"/>
      <c r="G50" s="8"/>
      <c r="H50" s="8"/>
      <c r="I50" s="8"/>
      <c r="J50" s="8"/>
      <c r="K50" s="8"/>
      <c r="L50" s="8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3.5" x14ac:dyDescent="0.25">
      <c r="B51" s="9"/>
      <c r="C51" s="15"/>
      <c r="D51" s="8"/>
      <c r="E51" s="9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7"/>
      <c r="T51" s="7"/>
      <c r="U51" s="7"/>
      <c r="V51" s="7"/>
      <c r="W51" s="7"/>
      <c r="X51" s="7"/>
      <c r="Y51" s="7"/>
      <c r="Z51" s="7"/>
    </row>
    <row r="52" spans="1:26" ht="13.5" x14ac:dyDescent="0.25">
      <c r="B52" s="9"/>
      <c r="C52" s="7"/>
      <c r="D52" s="8"/>
      <c r="E52" s="9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7"/>
      <c r="T52" s="7"/>
      <c r="U52" s="7"/>
      <c r="V52" s="7"/>
      <c r="W52" s="7"/>
      <c r="X52" s="7"/>
      <c r="Y52" s="7"/>
      <c r="Z52" s="7"/>
    </row>
    <row r="53" spans="1:26" ht="13.5" x14ac:dyDescent="0.25">
      <c r="B53" s="9"/>
      <c r="C53" s="11"/>
      <c r="D53" s="8"/>
      <c r="E53" s="9"/>
      <c r="F53" s="8"/>
      <c r="G53" s="8"/>
      <c r="H53" s="8"/>
      <c r="I53" s="8"/>
      <c r="J53" s="8"/>
      <c r="K53" s="8"/>
      <c r="L53" s="8"/>
      <c r="M53" s="13"/>
      <c r="N53" s="13"/>
      <c r="O53" s="13"/>
      <c r="P53" s="13"/>
      <c r="Q53" s="13"/>
      <c r="R53" s="13"/>
      <c r="S53" s="7"/>
      <c r="T53" s="7"/>
      <c r="U53" s="7"/>
      <c r="V53" s="7"/>
      <c r="W53" s="7"/>
      <c r="X53" s="7"/>
      <c r="Y53" s="7"/>
      <c r="Z53" s="7"/>
    </row>
    <row r="54" spans="1:26" ht="13.5" x14ac:dyDescent="0.25">
      <c r="B54" s="9"/>
      <c r="C54" s="11"/>
      <c r="D54" s="8"/>
      <c r="E54" s="9"/>
      <c r="F54" s="8"/>
      <c r="G54" s="8"/>
      <c r="H54" s="8"/>
      <c r="I54" s="8"/>
      <c r="J54" s="8"/>
      <c r="K54" s="8"/>
      <c r="L54" s="8"/>
      <c r="M54" s="13"/>
      <c r="N54" s="13"/>
      <c r="O54" s="13"/>
      <c r="P54" s="13"/>
      <c r="Q54" s="13"/>
      <c r="R54" s="13"/>
      <c r="S54" s="7"/>
      <c r="T54" s="7"/>
      <c r="U54" s="7"/>
      <c r="V54" s="7"/>
      <c r="W54" s="7"/>
      <c r="X54" s="7"/>
      <c r="Y54" s="7"/>
      <c r="Z54" s="7"/>
    </row>
    <row r="55" spans="1:26" ht="13.5" x14ac:dyDescent="0.25">
      <c r="B55" s="10"/>
      <c r="C55" s="11"/>
      <c r="D55" s="8"/>
      <c r="E55" s="9"/>
      <c r="F55" s="8"/>
      <c r="G55" s="8"/>
      <c r="H55" s="8"/>
      <c r="I55" s="8"/>
      <c r="J55" s="8"/>
      <c r="K55" s="8"/>
      <c r="L55" s="8"/>
      <c r="M55" s="13"/>
      <c r="N55" s="13"/>
      <c r="O55" s="13"/>
      <c r="P55" s="13"/>
      <c r="Q55" s="13"/>
      <c r="R55" s="13"/>
      <c r="S55" s="7"/>
      <c r="T55" s="7"/>
      <c r="U55" s="7"/>
      <c r="V55" s="7"/>
      <c r="W55" s="7"/>
      <c r="X55" s="7"/>
      <c r="Y55" s="7"/>
      <c r="Z55" s="7"/>
    </row>
    <row r="56" spans="1:26" ht="13.5" x14ac:dyDescent="0.25">
      <c r="B56" s="10"/>
      <c r="C56" s="11"/>
      <c r="D56" s="8"/>
      <c r="E56" s="9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7"/>
      <c r="T56" s="7"/>
      <c r="U56" s="7"/>
      <c r="V56" s="7"/>
      <c r="W56" s="7"/>
      <c r="X56" s="7"/>
      <c r="Y56" s="7"/>
      <c r="Z56" s="7"/>
    </row>
    <row r="57" spans="1:26" ht="13.5" x14ac:dyDescent="0.25">
      <c r="B57" s="9"/>
      <c r="C57" s="7"/>
      <c r="D57" s="8"/>
      <c r="E57" s="9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7"/>
      <c r="T57" s="7"/>
      <c r="U57" s="7"/>
      <c r="V57" s="7"/>
      <c r="W57" s="7"/>
      <c r="X57" s="7"/>
      <c r="Y57" s="7"/>
      <c r="Z57" s="7"/>
    </row>
    <row r="58" spans="1:26" ht="13.5" x14ac:dyDescent="0.25">
      <c r="B58" s="9"/>
      <c r="C58" s="7"/>
      <c r="D58" s="8"/>
      <c r="E58" s="9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7"/>
      <c r="T58" s="7"/>
      <c r="U58" s="7"/>
      <c r="V58" s="7"/>
      <c r="W58" s="7"/>
      <c r="X58" s="7"/>
      <c r="Y58" s="7"/>
      <c r="Z58" s="7"/>
    </row>
    <row r="59" spans="1:26" ht="13.5" x14ac:dyDescent="0.25">
      <c r="B59" s="9"/>
      <c r="C59" s="7"/>
      <c r="D59" s="8"/>
      <c r="E59" s="9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7"/>
      <c r="T59" s="7"/>
      <c r="U59" s="7"/>
      <c r="V59" s="7"/>
      <c r="W59" s="7"/>
      <c r="X59" s="7"/>
      <c r="Y59" s="7"/>
      <c r="Z59" s="7"/>
    </row>
    <row r="60" spans="1:26" ht="13.5" x14ac:dyDescent="0.25">
      <c r="B60" s="9"/>
      <c r="C60" s="7"/>
      <c r="D60" s="8"/>
      <c r="E60" s="9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7"/>
      <c r="T60" s="7"/>
      <c r="U60" s="7"/>
      <c r="V60" s="7"/>
      <c r="W60" s="7"/>
      <c r="X60" s="7"/>
      <c r="Y60" s="7"/>
      <c r="Z60" s="7"/>
    </row>
    <row r="61" spans="1:26" ht="13.5" x14ac:dyDescent="0.25">
      <c r="B61" s="9"/>
      <c r="C61" s="7"/>
      <c r="D61" s="8"/>
      <c r="E61" s="9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7"/>
      <c r="T61" s="7"/>
      <c r="U61" s="7"/>
      <c r="V61" s="7"/>
      <c r="W61" s="7"/>
      <c r="X61" s="7"/>
      <c r="Y61" s="7"/>
      <c r="Z61" s="7"/>
    </row>
    <row r="62" spans="1:26" ht="13.5" x14ac:dyDescent="0.25">
      <c r="B62" s="9"/>
      <c r="C62" s="7"/>
      <c r="D62" s="8"/>
      <c r="E62" s="9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7"/>
      <c r="T62" s="7"/>
      <c r="U62" s="7"/>
      <c r="V62" s="7"/>
      <c r="W62" s="7"/>
      <c r="X62" s="7"/>
      <c r="Y62" s="7"/>
      <c r="Z62" s="7"/>
    </row>
    <row r="63" spans="1:26" x14ac:dyDescent="0.2">
      <c r="B63" s="16"/>
      <c r="C63" s="17"/>
      <c r="E63" s="18"/>
    </row>
    <row r="64" spans="1:26" s="4" customFormat="1" ht="12.75" customHeight="1" x14ac:dyDescent="0.2">
      <c r="A64" s="5"/>
      <c r="B64" s="18"/>
      <c r="C64" s="19"/>
      <c r="E64" s="18"/>
      <c r="S64" s="5"/>
      <c r="T64" s="5"/>
      <c r="U64" s="5"/>
      <c r="V64" s="5"/>
      <c r="W64" s="5"/>
      <c r="X64" s="5"/>
      <c r="Y64" s="5"/>
      <c r="Z64" s="5"/>
    </row>
    <row r="65" spans="1:26" s="4" customFormat="1" x14ac:dyDescent="0.2">
      <c r="A65" s="5"/>
      <c r="B65" s="18"/>
      <c r="C65" s="19"/>
      <c r="E65" s="18"/>
      <c r="S65" s="5"/>
      <c r="T65" s="5"/>
      <c r="U65" s="5"/>
      <c r="V65" s="5"/>
      <c r="W65" s="5"/>
      <c r="X65" s="5"/>
      <c r="Y65" s="5"/>
      <c r="Z65" s="5"/>
    </row>
    <row r="66" spans="1:26" s="4" customFormat="1" x14ac:dyDescent="0.2">
      <c r="A66" s="5"/>
      <c r="B66" s="18"/>
      <c r="C66" s="19"/>
      <c r="E66" s="18"/>
      <c r="S66" s="5"/>
      <c r="T66" s="5"/>
      <c r="U66" s="5"/>
      <c r="V66" s="5"/>
      <c r="W66" s="5"/>
      <c r="X66" s="5"/>
      <c r="Y66" s="5"/>
      <c r="Z66" s="5"/>
    </row>
    <row r="67" spans="1:26" s="4" customFormat="1" x14ac:dyDescent="0.2">
      <c r="A67" s="5"/>
      <c r="B67" s="18"/>
      <c r="C67" s="19"/>
      <c r="E67" s="18"/>
      <c r="S67" s="5"/>
      <c r="T67" s="5"/>
      <c r="U67" s="5"/>
      <c r="V67" s="5"/>
      <c r="W67" s="5"/>
      <c r="X67" s="5"/>
      <c r="Y67" s="5"/>
      <c r="Z67" s="5"/>
    </row>
    <row r="68" spans="1:26" s="4" customFormat="1" x14ac:dyDescent="0.2">
      <c r="A68" s="5"/>
      <c r="B68" s="18"/>
      <c r="C68" s="19"/>
      <c r="E68" s="18"/>
      <c r="S68" s="5"/>
      <c r="T68" s="5"/>
      <c r="U68" s="5"/>
      <c r="V68" s="5"/>
      <c r="W68" s="5"/>
      <c r="X68" s="5"/>
      <c r="Y68" s="5"/>
      <c r="Z68" s="5"/>
    </row>
    <row r="69" spans="1:26" s="4" customFormat="1" x14ac:dyDescent="0.2">
      <c r="A69" s="5"/>
      <c r="B69" s="18"/>
      <c r="C69" s="19"/>
      <c r="E69" s="18"/>
      <c r="S69" s="5"/>
      <c r="T69" s="5"/>
      <c r="U69" s="5"/>
      <c r="V69" s="5"/>
      <c r="W69" s="5"/>
      <c r="X69" s="5"/>
      <c r="Y69" s="5"/>
      <c r="Z69" s="5"/>
    </row>
    <row r="70" spans="1:26" s="4" customFormat="1" x14ac:dyDescent="0.2">
      <c r="A70" s="5"/>
      <c r="B70" s="18"/>
      <c r="C70" s="19"/>
      <c r="E70" s="18"/>
      <c r="S70" s="5"/>
      <c r="T70" s="5"/>
      <c r="U70" s="5"/>
      <c r="V70" s="5"/>
      <c r="W70" s="5"/>
      <c r="X70" s="5"/>
      <c r="Y70" s="5"/>
      <c r="Z70" s="5"/>
    </row>
    <row r="71" spans="1:26" s="4" customFormat="1" x14ac:dyDescent="0.2">
      <c r="A71" s="5"/>
      <c r="B71" s="16"/>
      <c r="C71" s="20"/>
      <c r="E71" s="18"/>
      <c r="S71" s="5"/>
      <c r="T71" s="5"/>
      <c r="U71" s="5"/>
      <c r="V71" s="5"/>
      <c r="W71" s="5"/>
      <c r="X71" s="5"/>
      <c r="Y71" s="5"/>
      <c r="Z71" s="5"/>
    </row>
    <row r="72" spans="1:26" s="4" customFormat="1" x14ac:dyDescent="0.2">
      <c r="A72" s="5"/>
      <c r="B72" s="21"/>
      <c r="C72" s="22"/>
      <c r="E72" s="18"/>
      <c r="S72" s="5"/>
      <c r="T72" s="5"/>
      <c r="U72" s="5"/>
      <c r="V72" s="5"/>
      <c r="W72" s="5"/>
      <c r="X72" s="5"/>
      <c r="Y72" s="5"/>
      <c r="Z72" s="5"/>
    </row>
    <row r="73" spans="1:26" s="4" customFormat="1" x14ac:dyDescent="0.2">
      <c r="A73" s="5"/>
      <c r="B73" s="16"/>
      <c r="C73" s="20"/>
      <c r="E73" s="18"/>
      <c r="S73" s="5"/>
      <c r="T73" s="5"/>
      <c r="U73" s="5"/>
      <c r="V73" s="5"/>
      <c r="W73" s="5"/>
      <c r="X73" s="5"/>
      <c r="Y73" s="5"/>
      <c r="Z73" s="5"/>
    </row>
    <row r="74" spans="1:26" s="4" customFormat="1" x14ac:dyDescent="0.2">
      <c r="A74" s="5"/>
      <c r="B74" s="18"/>
      <c r="C74" s="5"/>
      <c r="E74" s="18"/>
      <c r="S74" s="5"/>
      <c r="T74" s="5"/>
      <c r="U74" s="5"/>
      <c r="V74" s="5"/>
      <c r="W74" s="5"/>
      <c r="X74" s="5"/>
      <c r="Y74" s="5"/>
      <c r="Z74" s="5"/>
    </row>
    <row r="75" spans="1:26" s="4" customFormat="1" x14ac:dyDescent="0.2">
      <c r="A75" s="5"/>
      <c r="B75" s="18"/>
      <c r="C75" s="5"/>
      <c r="E75" s="18"/>
      <c r="S75" s="5"/>
      <c r="T75" s="5"/>
      <c r="U75" s="5"/>
      <c r="V75" s="5"/>
      <c r="W75" s="5"/>
      <c r="X75" s="5"/>
      <c r="Y75" s="5"/>
      <c r="Z75" s="5"/>
    </row>
    <row r="76" spans="1:26" s="4" customFormat="1" x14ac:dyDescent="0.2">
      <c r="A76" s="5"/>
      <c r="B76" s="18"/>
      <c r="C76" s="5"/>
      <c r="E76" s="18"/>
      <c r="S76" s="5"/>
      <c r="T76" s="5"/>
      <c r="U76" s="5"/>
      <c r="V76" s="5"/>
      <c r="W76" s="5"/>
      <c r="X76" s="5"/>
      <c r="Y76" s="5"/>
      <c r="Z76" s="5"/>
    </row>
    <row r="77" spans="1:26" s="4" customFormat="1" x14ac:dyDescent="0.2">
      <c r="A77" s="5"/>
      <c r="B77" s="18"/>
      <c r="C77" s="5"/>
      <c r="E77" s="18"/>
      <c r="S77" s="5"/>
      <c r="T77" s="5"/>
      <c r="U77" s="5"/>
      <c r="V77" s="5"/>
      <c r="W77" s="5"/>
      <c r="X77" s="5"/>
      <c r="Y77" s="5"/>
      <c r="Z77" s="5"/>
    </row>
    <row r="78" spans="1:26" s="4" customFormat="1" x14ac:dyDescent="0.2">
      <c r="A78" s="5"/>
      <c r="B78" s="18"/>
      <c r="C78" s="5"/>
      <c r="E78" s="18"/>
      <c r="S78" s="5"/>
      <c r="T78" s="5"/>
      <c r="U78" s="5"/>
      <c r="V78" s="5"/>
      <c r="W78" s="5"/>
      <c r="X78" s="5"/>
      <c r="Y78" s="5"/>
      <c r="Z78" s="5"/>
    </row>
    <row r="79" spans="1:26" s="4" customFormat="1" x14ac:dyDescent="0.2">
      <c r="A79" s="5"/>
      <c r="B79" s="16"/>
      <c r="C79" s="20"/>
      <c r="E79" s="18"/>
      <c r="S79" s="5"/>
      <c r="T79" s="5"/>
      <c r="U79" s="5"/>
      <c r="V79" s="5"/>
      <c r="W79" s="5"/>
      <c r="X79" s="5"/>
      <c r="Y79" s="5"/>
      <c r="Z79" s="5"/>
    </row>
    <row r="80" spans="1:26" x14ac:dyDescent="0.2">
      <c r="B80" s="18"/>
      <c r="E80" s="18"/>
    </row>
    <row r="81" spans="1:26" x14ac:dyDescent="0.2">
      <c r="B81" s="18"/>
      <c r="C81" s="23"/>
      <c r="E81" s="18"/>
    </row>
    <row r="82" spans="1:26" x14ac:dyDescent="0.2">
      <c r="B82" s="18"/>
      <c r="E82" s="18"/>
    </row>
    <row r="83" spans="1:26" x14ac:dyDescent="0.2">
      <c r="B83" s="18"/>
      <c r="E83" s="18"/>
    </row>
    <row r="84" spans="1:26" x14ac:dyDescent="0.2">
      <c r="B84" s="18"/>
      <c r="E84" s="18"/>
    </row>
    <row r="85" spans="1:26" x14ac:dyDescent="0.2">
      <c r="B85" s="18"/>
      <c r="E85" s="18"/>
    </row>
    <row r="86" spans="1:26" x14ac:dyDescent="0.2">
      <c r="B86" s="18"/>
      <c r="E86" s="18"/>
    </row>
    <row r="87" spans="1:26" x14ac:dyDescent="0.2">
      <c r="B87" s="18"/>
      <c r="E87" s="18"/>
    </row>
    <row r="88" spans="1:26" x14ac:dyDescent="0.2">
      <c r="B88" s="18"/>
      <c r="E88" s="18"/>
    </row>
    <row r="89" spans="1:26" x14ac:dyDescent="0.2">
      <c r="B89" s="18"/>
      <c r="E89" s="18"/>
    </row>
    <row r="90" spans="1:26" x14ac:dyDescent="0.2">
      <c r="B90" s="18"/>
      <c r="C90" s="18"/>
      <c r="E90" s="18"/>
      <c r="M90" s="24"/>
      <c r="N90" s="24"/>
      <c r="O90" s="24"/>
      <c r="P90" s="24"/>
      <c r="Q90" s="24"/>
      <c r="R90" s="24"/>
    </row>
    <row r="91" spans="1:26" x14ac:dyDescent="0.2">
      <c r="B91" s="18"/>
      <c r="E91" s="18"/>
    </row>
    <row r="92" spans="1:26" x14ac:dyDescent="0.2">
      <c r="B92" s="18"/>
      <c r="E92" s="18"/>
    </row>
    <row r="93" spans="1:26" x14ac:dyDescent="0.2">
      <c r="B93" s="18"/>
      <c r="E93" s="18"/>
    </row>
    <row r="94" spans="1:26" x14ac:dyDescent="0.2">
      <c r="B94" s="18"/>
      <c r="E94" s="18"/>
    </row>
    <row r="95" spans="1:26" x14ac:dyDescent="0.2">
      <c r="B95" s="18"/>
      <c r="E95" s="18"/>
    </row>
    <row r="96" spans="1:26" s="4" customFormat="1" x14ac:dyDescent="0.2">
      <c r="A96" s="5"/>
      <c r="B96" s="18"/>
      <c r="C96" s="5"/>
      <c r="E96" s="18"/>
      <c r="S96" s="5"/>
      <c r="T96" s="5"/>
      <c r="U96" s="5"/>
      <c r="V96" s="5"/>
      <c r="W96" s="5"/>
      <c r="X96" s="5"/>
      <c r="Y96" s="5"/>
      <c r="Z96" s="5"/>
    </row>
    <row r="97" spans="1:26" s="4" customFormat="1" x14ac:dyDescent="0.2">
      <c r="A97" s="5"/>
      <c r="B97" s="18"/>
      <c r="C97" s="5"/>
      <c r="E97" s="18"/>
      <c r="S97" s="5"/>
      <c r="T97" s="5"/>
      <c r="U97" s="5"/>
      <c r="V97" s="5"/>
      <c r="W97" s="5"/>
      <c r="X97" s="5"/>
      <c r="Y97" s="5"/>
      <c r="Z97" s="5"/>
    </row>
    <row r="98" spans="1:26" s="4" customFormat="1" x14ac:dyDescent="0.2">
      <c r="A98" s="5"/>
      <c r="B98" s="18"/>
      <c r="C98" s="5"/>
      <c r="E98" s="18"/>
      <c r="S98" s="5"/>
      <c r="T98" s="5"/>
      <c r="U98" s="5"/>
      <c r="V98" s="5"/>
      <c r="W98" s="5"/>
      <c r="X98" s="5"/>
      <c r="Y98" s="5"/>
      <c r="Z98" s="5"/>
    </row>
    <row r="99" spans="1:26" s="4" customFormat="1" x14ac:dyDescent="0.2">
      <c r="A99" s="5"/>
      <c r="B99" s="18"/>
      <c r="C99" s="5"/>
      <c r="E99" s="18"/>
      <c r="S99" s="5"/>
      <c r="T99" s="5"/>
      <c r="U99" s="5"/>
      <c r="V99" s="5"/>
      <c r="W99" s="5"/>
      <c r="X99" s="5"/>
      <c r="Y99" s="5"/>
      <c r="Z99" s="5"/>
    </row>
    <row r="100" spans="1:26" s="4" customFormat="1" x14ac:dyDescent="0.2">
      <c r="A100" s="5"/>
      <c r="B100" s="18"/>
      <c r="C100" s="5"/>
      <c r="E100" s="18"/>
      <c r="S100" s="5"/>
      <c r="T100" s="5"/>
      <c r="U100" s="5"/>
      <c r="V100" s="5"/>
      <c r="W100" s="5"/>
      <c r="X100" s="5"/>
      <c r="Y100" s="5"/>
      <c r="Z100" s="5"/>
    </row>
    <row r="101" spans="1:26" s="4" customFormat="1" x14ac:dyDescent="0.2">
      <c r="A101" s="5"/>
      <c r="B101" s="18"/>
      <c r="C101" s="5"/>
      <c r="E101" s="18"/>
      <c r="S101" s="5"/>
      <c r="T101" s="5"/>
      <c r="U101" s="5"/>
      <c r="V101" s="5"/>
      <c r="W101" s="5"/>
      <c r="X101" s="5"/>
      <c r="Y101" s="5"/>
      <c r="Z101" s="5"/>
    </row>
    <row r="102" spans="1:26" s="4" customFormat="1" x14ac:dyDescent="0.2">
      <c r="A102" s="5"/>
      <c r="B102" s="18"/>
      <c r="C102" s="5"/>
      <c r="E102" s="18"/>
      <c r="S102" s="5"/>
      <c r="T102" s="5"/>
      <c r="U102" s="5"/>
      <c r="V102" s="5"/>
      <c r="W102" s="5"/>
      <c r="X102" s="5"/>
      <c r="Y102" s="5"/>
      <c r="Z102" s="5"/>
    </row>
    <row r="103" spans="1:26" s="4" customFormat="1" x14ac:dyDescent="0.2">
      <c r="A103" s="5"/>
      <c r="B103" s="18"/>
      <c r="C103" s="5"/>
      <c r="E103" s="18"/>
      <c r="S103" s="5"/>
      <c r="T103" s="5"/>
      <c r="U103" s="5"/>
      <c r="V103" s="5"/>
      <c r="W103" s="5"/>
      <c r="X103" s="5"/>
      <c r="Y103" s="5"/>
      <c r="Z103" s="5"/>
    </row>
    <row r="104" spans="1:26" s="4" customFormat="1" x14ac:dyDescent="0.2">
      <c r="A104" s="5"/>
      <c r="B104" s="18"/>
      <c r="C104" s="5"/>
      <c r="E104" s="18"/>
      <c r="S104" s="5"/>
      <c r="T104" s="5"/>
      <c r="U104" s="5"/>
      <c r="V104" s="5"/>
      <c r="W104" s="5"/>
      <c r="X104" s="5"/>
      <c r="Y104" s="5"/>
      <c r="Z104" s="5"/>
    </row>
    <row r="105" spans="1:26" s="4" customFormat="1" x14ac:dyDescent="0.2">
      <c r="A105" s="5"/>
      <c r="B105" s="18"/>
      <c r="C105" s="5"/>
      <c r="E105" s="18"/>
      <c r="S105" s="5"/>
      <c r="T105" s="5"/>
      <c r="U105" s="5"/>
      <c r="V105" s="5"/>
      <c r="W105" s="5"/>
      <c r="X105" s="5"/>
      <c r="Y105" s="5"/>
      <c r="Z105" s="5"/>
    </row>
    <row r="106" spans="1:26" s="4" customFormat="1" x14ac:dyDescent="0.2">
      <c r="A106" s="5"/>
      <c r="B106" s="18"/>
      <c r="C106" s="5"/>
      <c r="E106" s="18"/>
      <c r="S106" s="5"/>
      <c r="T106" s="5"/>
      <c r="U106" s="5"/>
      <c r="V106" s="5"/>
      <c r="W106" s="5"/>
      <c r="X106" s="5"/>
      <c r="Y106" s="5"/>
      <c r="Z106" s="5"/>
    </row>
    <row r="107" spans="1:26" s="4" customFormat="1" x14ac:dyDescent="0.2">
      <c r="A107" s="5"/>
      <c r="B107" s="5"/>
      <c r="C107" s="20"/>
      <c r="E107" s="18"/>
      <c r="S107" s="5"/>
      <c r="T107" s="5"/>
      <c r="U107" s="5"/>
      <c r="V107" s="5"/>
      <c r="W107" s="5"/>
      <c r="X107" s="5"/>
      <c r="Y107" s="5"/>
      <c r="Z107" s="5"/>
    </row>
    <row r="108" spans="1:26" s="4" customFormat="1" x14ac:dyDescent="0.2">
      <c r="A108" s="5"/>
      <c r="B108" s="5"/>
      <c r="C108" s="20"/>
      <c r="E108" s="18"/>
      <c r="S108" s="5"/>
      <c r="T108" s="5"/>
      <c r="U108" s="5"/>
      <c r="V108" s="5"/>
      <c r="W108" s="5"/>
      <c r="X108" s="5"/>
      <c r="Y108" s="5"/>
      <c r="Z108" s="5"/>
    </row>
    <row r="109" spans="1:26" s="4" customFormat="1" x14ac:dyDescent="0.2">
      <c r="A109" s="5"/>
      <c r="B109" s="5"/>
      <c r="C109" s="20"/>
      <c r="E109" s="18"/>
      <c r="S109" s="5"/>
      <c r="T109" s="5"/>
      <c r="U109" s="5"/>
      <c r="V109" s="5"/>
      <c r="W109" s="5"/>
      <c r="X109" s="5"/>
      <c r="Y109" s="5"/>
      <c r="Z109" s="5"/>
    </row>
    <row r="110" spans="1:26" s="4" customFormat="1" x14ac:dyDescent="0.2">
      <c r="A110" s="5"/>
      <c r="B110" s="5"/>
      <c r="C110" s="5"/>
      <c r="E110" s="18"/>
      <c r="S110" s="5"/>
      <c r="T110" s="5"/>
      <c r="U110" s="5"/>
      <c r="V110" s="5"/>
      <c r="W110" s="5"/>
      <c r="X110" s="5"/>
      <c r="Y110" s="5"/>
      <c r="Z110" s="5"/>
    </row>
    <row r="111" spans="1:26" s="4" customFormat="1" x14ac:dyDescent="0.2">
      <c r="A111" s="5"/>
      <c r="B111" s="5"/>
      <c r="C111" s="5"/>
      <c r="E111" s="18"/>
      <c r="S111" s="5"/>
      <c r="T111" s="5"/>
      <c r="U111" s="5"/>
      <c r="V111" s="5"/>
      <c r="W111" s="5"/>
      <c r="X111" s="5"/>
      <c r="Y111" s="5"/>
      <c r="Z111" s="5"/>
    </row>
    <row r="112" spans="1:26" s="4" customFormat="1" x14ac:dyDescent="0.2">
      <c r="A112" s="5"/>
      <c r="B112" s="5"/>
      <c r="C112" s="5"/>
      <c r="E112" s="18"/>
      <c r="S112" s="5"/>
      <c r="T112" s="5"/>
      <c r="U112" s="5"/>
      <c r="V112" s="5"/>
      <c r="W112" s="5"/>
      <c r="X112" s="5"/>
      <c r="Y112" s="5"/>
      <c r="Z112" s="5"/>
    </row>
    <row r="113" spans="1:26" s="4" customFormat="1" x14ac:dyDescent="0.2">
      <c r="A113" s="5"/>
      <c r="B113" s="5"/>
      <c r="C113" s="5"/>
      <c r="E113" s="18"/>
      <c r="S113" s="5"/>
      <c r="T113" s="5"/>
      <c r="U113" s="5"/>
      <c r="V113" s="5"/>
      <c r="W113" s="5"/>
      <c r="X113" s="5"/>
      <c r="Y113" s="5"/>
      <c r="Z113" s="5"/>
    </row>
    <row r="114" spans="1:26" s="4" customFormat="1" x14ac:dyDescent="0.2">
      <c r="A114" s="5"/>
      <c r="B114" s="5"/>
      <c r="C114" s="5"/>
      <c r="E114" s="18"/>
      <c r="S114" s="5"/>
      <c r="T114" s="5"/>
      <c r="U114" s="5"/>
      <c r="V114" s="5"/>
      <c r="W114" s="5"/>
      <c r="X114" s="5"/>
      <c r="Y114" s="5"/>
      <c r="Z114" s="5"/>
    </row>
    <row r="115" spans="1:26" s="4" customFormat="1" x14ac:dyDescent="0.2">
      <c r="A115" s="5"/>
      <c r="B115" s="5"/>
      <c r="C115" s="5"/>
      <c r="E115" s="18"/>
      <c r="S115" s="5"/>
      <c r="T115" s="5"/>
      <c r="U115" s="5"/>
      <c r="V115" s="5"/>
      <c r="W115" s="5"/>
      <c r="X115" s="5"/>
      <c r="Y115" s="5"/>
      <c r="Z115" s="5"/>
    </row>
  </sheetData>
  <mergeCells count="21">
    <mergeCell ref="B30:C30"/>
    <mergeCell ref="L13:L14"/>
    <mergeCell ref="B28:C28"/>
    <mergeCell ref="D28:M28"/>
    <mergeCell ref="B29:C29"/>
    <mergeCell ref="D29:M29"/>
    <mergeCell ref="B11:L11"/>
    <mergeCell ref="B13:B14"/>
    <mergeCell ref="C13:C14"/>
    <mergeCell ref="D13:D14"/>
    <mergeCell ref="E13:E14"/>
    <mergeCell ref="F13:G13"/>
    <mergeCell ref="H13:I13"/>
    <mergeCell ref="J13:K13"/>
    <mergeCell ref="I9:L9"/>
    <mergeCell ref="B9:H9"/>
    <mergeCell ref="B8:H8"/>
    <mergeCell ref="G2:L3"/>
    <mergeCell ref="G4:L5"/>
    <mergeCell ref="G6:L7"/>
    <mergeCell ref="I8:L8"/>
  </mergeCells>
  <printOptions horizontalCentered="1"/>
  <pageMargins left="0.19685039370078741" right="0.19685039370078741" top="0.59055118110236227" bottom="0.78740157480314965" header="0.39370078740157483" footer="0.59055118110236227"/>
  <pageSetup paperSize="9" scale="59" orientation="landscape" r:id="rId1"/>
  <headerFooter alignWithMargins="0">
    <oddFooter>Página &amp;P de &amp;N</oddFooter>
  </headerFooter>
  <colBreaks count="2" manualBreakCount="2">
    <brk id="12" min="1" max="83" man="1"/>
    <brk id="14" min="1" max="8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showGridLines="0" topLeftCell="A4" workbookViewId="0">
      <selection activeCell="Q2" sqref="Q2"/>
    </sheetView>
  </sheetViews>
  <sheetFormatPr defaultColWidth="9.140625" defaultRowHeight="15" x14ac:dyDescent="0.25"/>
  <cols>
    <col min="1" max="1" width="13" style="28" customWidth="1"/>
    <col min="2" max="2" width="6.42578125" style="28" customWidth="1"/>
    <col min="3" max="3" width="9.7109375" style="28" bestFit="1" customWidth="1"/>
    <col min="4" max="4" width="2.85546875" style="28" bestFit="1" customWidth="1"/>
    <col min="5" max="5" width="9.7109375" style="28" bestFit="1" customWidth="1"/>
    <col min="6" max="6" width="1.7109375" style="28" bestFit="1" customWidth="1"/>
    <col min="7" max="7" width="9.7109375" style="28" bestFit="1" customWidth="1"/>
    <col min="8" max="8" width="2.140625" style="28" customWidth="1"/>
    <col min="9" max="9" width="9.7109375" style="28" bestFit="1" customWidth="1"/>
    <col min="10" max="10" width="1.7109375" style="28" bestFit="1" customWidth="1"/>
    <col min="11" max="11" width="8.28515625" style="28" customWidth="1"/>
    <col min="12" max="12" width="9.42578125" style="28" customWidth="1"/>
    <col min="13" max="13" width="3.7109375" style="28" customWidth="1"/>
    <col min="14" max="14" width="5.7109375" style="28" customWidth="1"/>
    <col min="15" max="16384" width="9.140625" style="28"/>
  </cols>
  <sheetData>
    <row r="1" spans="1:14" ht="30" x14ac:dyDescent="0.25">
      <c r="A1" s="49"/>
      <c r="B1" s="44"/>
      <c r="C1" s="48" t="s">
        <v>23</v>
      </c>
      <c r="D1" s="47" t="s">
        <v>23</v>
      </c>
      <c r="E1" s="46"/>
      <c r="F1" s="46"/>
      <c r="G1" s="46"/>
      <c r="H1" s="45"/>
      <c r="I1" s="44"/>
      <c r="J1" s="44"/>
      <c r="K1" s="44"/>
      <c r="L1" s="44"/>
      <c r="M1" s="44"/>
      <c r="N1" s="43"/>
    </row>
    <row r="2" spans="1:14" ht="30" x14ac:dyDescent="0.25">
      <c r="A2" s="42"/>
      <c r="B2" s="37"/>
      <c r="C2" s="41" t="s">
        <v>22</v>
      </c>
      <c r="D2" s="40" t="s">
        <v>22</v>
      </c>
      <c r="E2" s="39"/>
      <c r="F2" s="39"/>
      <c r="G2" s="39"/>
      <c r="H2" s="38"/>
      <c r="I2" s="37"/>
      <c r="J2" s="37"/>
      <c r="K2" s="37"/>
      <c r="L2" s="37"/>
      <c r="M2" s="37"/>
      <c r="N2" s="36"/>
    </row>
    <row r="3" spans="1:14" ht="30" x14ac:dyDescent="0.25">
      <c r="A3" s="35"/>
      <c r="B3" s="30"/>
      <c r="C3" s="34" t="s">
        <v>21</v>
      </c>
      <c r="D3" s="33" t="s">
        <v>21</v>
      </c>
      <c r="E3" s="32"/>
      <c r="F3" s="32"/>
      <c r="G3" s="32"/>
      <c r="H3" s="31"/>
      <c r="I3" s="30"/>
      <c r="J3" s="30"/>
      <c r="K3" s="30"/>
      <c r="L3" s="30"/>
      <c r="M3" s="30"/>
      <c r="N3" s="29"/>
    </row>
    <row r="6" spans="1:14" ht="18" x14ac:dyDescent="0.25">
      <c r="A6" s="285" t="s">
        <v>27</v>
      </c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286"/>
      <c r="M6" s="286"/>
      <c r="N6" s="287"/>
    </row>
    <row r="8" spans="1:14" ht="18" x14ac:dyDescent="0.25">
      <c r="A8" s="288" t="s">
        <v>20</v>
      </c>
      <c r="B8" s="288"/>
      <c r="C8" s="288"/>
      <c r="D8" s="288"/>
      <c r="E8" s="288"/>
      <c r="F8" s="288"/>
      <c r="G8" s="288"/>
      <c r="H8" s="288"/>
      <c r="I8" s="288" t="s">
        <v>19</v>
      </c>
      <c r="J8" s="288"/>
      <c r="K8" s="288"/>
      <c r="L8" s="288"/>
      <c r="M8" s="288"/>
      <c r="N8" s="288"/>
    </row>
    <row r="9" spans="1:14" ht="20.100000000000001" customHeight="1" x14ac:dyDescent="0.25">
      <c r="A9" s="283" t="s">
        <v>28</v>
      </c>
      <c r="B9" s="283"/>
      <c r="C9" s="283"/>
      <c r="D9" s="283"/>
      <c r="E9" s="283"/>
      <c r="F9" s="283"/>
      <c r="G9" s="283"/>
      <c r="H9" s="283"/>
      <c r="I9" s="284">
        <v>7.2999999999999995E-2</v>
      </c>
      <c r="J9" s="284"/>
      <c r="K9" s="284"/>
      <c r="L9" s="284"/>
      <c r="M9" s="284"/>
      <c r="N9" s="284"/>
    </row>
    <row r="10" spans="1:14" ht="20.100000000000001" customHeight="1" x14ac:dyDescent="0.25">
      <c r="A10" s="283" t="s">
        <v>29</v>
      </c>
      <c r="B10" s="283"/>
      <c r="C10" s="283"/>
      <c r="D10" s="283"/>
      <c r="E10" s="283"/>
      <c r="F10" s="283"/>
      <c r="G10" s="283"/>
      <c r="H10" s="283"/>
      <c r="I10" s="284">
        <v>4.9000000000000002E-2</v>
      </c>
      <c r="J10" s="284"/>
      <c r="K10" s="284"/>
      <c r="L10" s="284"/>
      <c r="M10" s="284"/>
      <c r="N10" s="284"/>
    </row>
    <row r="11" spans="1:14" ht="20.100000000000001" customHeight="1" x14ac:dyDescent="0.25">
      <c r="A11" s="283" t="s">
        <v>18</v>
      </c>
      <c r="B11" s="283"/>
      <c r="C11" s="283"/>
      <c r="D11" s="283"/>
      <c r="E11" s="283"/>
      <c r="F11" s="283"/>
      <c r="G11" s="283"/>
      <c r="H11" s="283"/>
      <c r="I11" s="284">
        <v>5.0000000000000001E-3</v>
      </c>
      <c r="J11" s="284"/>
      <c r="K11" s="284"/>
      <c r="L11" s="284"/>
      <c r="M11" s="284"/>
      <c r="N11" s="284"/>
    </row>
    <row r="12" spans="1:14" ht="20.100000000000001" customHeight="1" x14ac:dyDescent="0.25">
      <c r="A12" s="283" t="s">
        <v>30</v>
      </c>
      <c r="B12" s="283"/>
      <c r="C12" s="283"/>
      <c r="D12" s="283"/>
      <c r="E12" s="283"/>
      <c r="F12" s="283"/>
      <c r="G12" s="283"/>
      <c r="H12" s="283"/>
      <c r="I12" s="284">
        <v>0.03</v>
      </c>
      <c r="J12" s="284"/>
      <c r="K12" s="284"/>
      <c r="L12" s="284"/>
      <c r="M12" s="284"/>
      <c r="N12" s="284"/>
    </row>
    <row r="13" spans="1:14" ht="20.100000000000001" customHeight="1" x14ac:dyDescent="0.25">
      <c r="A13" s="283" t="s">
        <v>31</v>
      </c>
      <c r="B13" s="283"/>
      <c r="C13" s="283"/>
      <c r="D13" s="283"/>
      <c r="E13" s="283"/>
      <c r="F13" s="283"/>
      <c r="G13" s="283"/>
      <c r="H13" s="283"/>
      <c r="I13" s="284">
        <v>6.4999999999999997E-3</v>
      </c>
      <c r="J13" s="284"/>
      <c r="K13" s="284"/>
      <c r="L13" s="284"/>
      <c r="M13" s="284"/>
      <c r="N13" s="284"/>
    </row>
    <row r="14" spans="1:14" ht="20.100000000000001" customHeight="1" x14ac:dyDescent="0.25">
      <c r="A14" s="283" t="s">
        <v>32</v>
      </c>
      <c r="B14" s="283"/>
      <c r="C14" s="283"/>
      <c r="D14" s="283"/>
      <c r="E14" s="283"/>
      <c r="F14" s="283"/>
      <c r="G14" s="283"/>
      <c r="H14" s="283"/>
      <c r="I14" s="284">
        <v>0.03</v>
      </c>
      <c r="J14" s="284"/>
      <c r="K14" s="284"/>
      <c r="L14" s="284"/>
      <c r="M14" s="284"/>
      <c r="N14" s="284"/>
    </row>
    <row r="15" spans="1:14" ht="20.100000000000001" customHeight="1" x14ac:dyDescent="0.25">
      <c r="A15" s="292" t="s">
        <v>52</v>
      </c>
      <c r="B15" s="293"/>
      <c r="C15" s="293"/>
      <c r="D15" s="293"/>
      <c r="E15" s="293"/>
      <c r="F15" s="293"/>
      <c r="G15" s="293"/>
      <c r="H15" s="294"/>
      <c r="I15" s="295">
        <v>0.02</v>
      </c>
      <c r="J15" s="296"/>
      <c r="K15" s="296"/>
      <c r="L15" s="296"/>
      <c r="M15" s="296"/>
      <c r="N15" s="297"/>
    </row>
    <row r="16" spans="1:14" ht="20.100000000000001" customHeight="1" x14ac:dyDescent="0.25">
      <c r="A16" s="283" t="s">
        <v>53</v>
      </c>
      <c r="B16" s="283"/>
      <c r="C16" s="283"/>
      <c r="D16" s="283"/>
      <c r="E16" s="283"/>
      <c r="F16" s="283"/>
      <c r="G16" s="283"/>
      <c r="H16" s="283"/>
      <c r="I16" s="284">
        <v>7.1000000000000004E-3</v>
      </c>
      <c r="J16" s="284"/>
      <c r="K16" s="284"/>
      <c r="L16" s="284"/>
      <c r="M16" s="284"/>
      <c r="N16" s="284"/>
    </row>
    <row r="18" spans="1:14" ht="18" x14ac:dyDescent="0.25">
      <c r="A18" s="288" t="s">
        <v>33</v>
      </c>
      <c r="B18" s="288"/>
      <c r="C18" s="288"/>
      <c r="D18" s="288"/>
      <c r="E18" s="288"/>
      <c r="F18" s="288"/>
      <c r="G18" s="288"/>
      <c r="H18" s="288"/>
      <c r="I18" s="288"/>
      <c r="J18" s="288"/>
      <c r="K18" s="288"/>
      <c r="L18" s="288"/>
      <c r="M18" s="288"/>
      <c r="N18" s="288"/>
    </row>
    <row r="19" spans="1:14" x14ac:dyDescent="0.25">
      <c r="A19" s="50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2"/>
    </row>
    <row r="20" spans="1:14" x14ac:dyDescent="0.25">
      <c r="A20" s="53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5"/>
    </row>
    <row r="21" spans="1:14" x14ac:dyDescent="0.25">
      <c r="A21" s="53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5"/>
    </row>
    <row r="22" spans="1:14" x14ac:dyDescent="0.25">
      <c r="A22" s="53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5"/>
    </row>
    <row r="23" spans="1:14" x14ac:dyDescent="0.25">
      <c r="A23" s="53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5"/>
    </row>
    <row r="24" spans="1:14" x14ac:dyDescent="0.25">
      <c r="A24" s="53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5"/>
    </row>
    <row r="25" spans="1:14" x14ac:dyDescent="0.25">
      <c r="A25" s="53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5"/>
    </row>
    <row r="26" spans="1:14" x14ac:dyDescent="0.25">
      <c r="A26" s="53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5"/>
    </row>
    <row r="27" spans="1:14" x14ac:dyDescent="0.25">
      <c r="A27" s="53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5"/>
    </row>
    <row r="28" spans="1:14" x14ac:dyDescent="0.25">
      <c r="A28" s="53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5"/>
    </row>
    <row r="29" spans="1:14" x14ac:dyDescent="0.25">
      <c r="A29" s="53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5"/>
    </row>
    <row r="30" spans="1:14" x14ac:dyDescent="0.25">
      <c r="A30" s="56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8"/>
    </row>
    <row r="31" spans="1:14" x14ac:dyDescent="0.25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</row>
    <row r="32" spans="1:14" ht="18" x14ac:dyDescent="0.25">
      <c r="A32" s="289" t="s">
        <v>34</v>
      </c>
      <c r="B32" s="290"/>
      <c r="C32" s="290"/>
      <c r="D32" s="290"/>
      <c r="E32" s="290"/>
      <c r="F32" s="290"/>
      <c r="G32" s="290"/>
      <c r="H32" s="290"/>
      <c r="I32" s="290"/>
      <c r="J32" s="290"/>
      <c r="K32" s="290"/>
      <c r="L32" s="290"/>
      <c r="M32" s="290"/>
      <c r="N32" s="291"/>
    </row>
    <row r="33" spans="1:14" x14ac:dyDescent="0.25">
      <c r="A33" s="50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2"/>
    </row>
    <row r="34" spans="1:14" ht="20.100000000000001" customHeight="1" x14ac:dyDescent="0.25">
      <c r="A34" s="298" t="s">
        <v>35</v>
      </c>
      <c r="B34" s="59" t="s">
        <v>36</v>
      </c>
      <c r="C34" s="60">
        <f>I10</f>
        <v>4.9000000000000002E-2</v>
      </c>
      <c r="D34" s="61" t="s">
        <v>37</v>
      </c>
      <c r="E34" s="62">
        <f>I16</f>
        <v>7.1000000000000004E-3</v>
      </c>
      <c r="F34" s="61" t="s">
        <v>38</v>
      </c>
      <c r="G34" s="63" t="s">
        <v>39</v>
      </c>
      <c r="H34" s="299">
        <f>I11</f>
        <v>5.0000000000000001E-3</v>
      </c>
      <c r="I34" s="299"/>
      <c r="J34" s="61" t="s">
        <v>38</v>
      </c>
      <c r="K34" s="63" t="s">
        <v>39</v>
      </c>
      <c r="L34" s="60">
        <f>I9</f>
        <v>7.2999999999999995E-2</v>
      </c>
      <c r="M34" s="61" t="s">
        <v>38</v>
      </c>
      <c r="N34" s="300">
        <v>-1</v>
      </c>
    </row>
    <row r="35" spans="1:14" ht="20.100000000000001" customHeight="1" x14ac:dyDescent="0.25">
      <c r="A35" s="298"/>
      <c r="B35" s="64"/>
      <c r="C35" s="65" t="s">
        <v>40</v>
      </c>
      <c r="D35" s="66" t="s">
        <v>41</v>
      </c>
      <c r="E35" s="67">
        <f>I12</f>
        <v>0.03</v>
      </c>
      <c r="F35" s="66" t="s">
        <v>41</v>
      </c>
      <c r="G35" s="67">
        <f>I13</f>
        <v>6.4999999999999997E-3</v>
      </c>
      <c r="H35" s="68" t="s">
        <v>41</v>
      </c>
      <c r="I35" s="68">
        <f>I14</f>
        <v>0.03</v>
      </c>
      <c r="J35" s="301">
        <f>-I15</f>
        <v>-0.02</v>
      </c>
      <c r="K35" s="301"/>
      <c r="L35" s="67" t="s">
        <v>38</v>
      </c>
      <c r="M35" s="64"/>
      <c r="N35" s="300"/>
    </row>
    <row r="36" spans="1:14" ht="15.75" x14ac:dyDescent="0.25">
      <c r="A36" s="69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1"/>
    </row>
    <row r="37" spans="1:14" ht="15" customHeight="1" x14ac:dyDescent="0.3">
      <c r="A37" s="302" t="s">
        <v>35</v>
      </c>
      <c r="B37" s="303">
        <f>((1+I10+I16)*(1+I11)*(1+I9)/(1-I12-I13-I14-I15))-1</f>
        <v>0.24670090476190443</v>
      </c>
      <c r="C37" s="303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3"/>
    </row>
    <row r="38" spans="1:14" ht="15" customHeight="1" x14ac:dyDescent="0.3">
      <c r="A38" s="302"/>
      <c r="B38" s="304"/>
      <c r="C38" s="304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3"/>
    </row>
    <row r="39" spans="1:14" x14ac:dyDescent="0.25">
      <c r="A39" s="56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8"/>
    </row>
    <row r="42" spans="1:14" x14ac:dyDescent="0.25">
      <c r="A42" s="74" t="s">
        <v>15</v>
      </c>
    </row>
  </sheetData>
  <mergeCells count="27">
    <mergeCell ref="A34:A35"/>
    <mergeCell ref="H34:I34"/>
    <mergeCell ref="N34:N35"/>
    <mergeCell ref="J35:K35"/>
    <mergeCell ref="A37:A38"/>
    <mergeCell ref="B37:C38"/>
    <mergeCell ref="A32:N32"/>
    <mergeCell ref="A15:H15"/>
    <mergeCell ref="I15:N15"/>
    <mergeCell ref="A11:H11"/>
    <mergeCell ref="I11:N11"/>
    <mergeCell ref="A12:H12"/>
    <mergeCell ref="I12:N12"/>
    <mergeCell ref="A13:H13"/>
    <mergeCell ref="I13:N13"/>
    <mergeCell ref="A14:H14"/>
    <mergeCell ref="I14:N14"/>
    <mergeCell ref="A16:H16"/>
    <mergeCell ref="I16:N16"/>
    <mergeCell ref="A18:N18"/>
    <mergeCell ref="A10:H10"/>
    <mergeCell ref="I10:N10"/>
    <mergeCell ref="A6:N6"/>
    <mergeCell ref="A8:H8"/>
    <mergeCell ref="I8:N8"/>
    <mergeCell ref="A9:H9"/>
    <mergeCell ref="I9:N9"/>
  </mergeCells>
  <pageMargins left="0.79" right="0.51181102362204722" top="0.78740157480314965" bottom="0.78740157480314965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Plan SONDAGEM</vt:lpstr>
      <vt:lpstr>CronSONDAGEM</vt:lpstr>
      <vt:lpstr>BDI</vt:lpstr>
      <vt:lpstr>CronSONDAGEM!Area_de_impressao</vt:lpstr>
      <vt:lpstr>'Plan SONDAGEM'!Area_de_impressao</vt:lpstr>
      <vt:lpstr>'Plan SONDAGEM'!Titulos_de_impressao</vt:lpstr>
    </vt:vector>
  </TitlesOfParts>
  <Company>SESAPI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HPP</dc:creator>
  <cp:lastModifiedBy>CPL05</cp:lastModifiedBy>
  <cp:lastPrinted>2015-08-25T19:50:23Z</cp:lastPrinted>
  <dcterms:created xsi:type="dcterms:W3CDTF">2008-07-14T14:43:26Z</dcterms:created>
  <dcterms:modified xsi:type="dcterms:W3CDTF">2017-09-06T16:32:13Z</dcterms:modified>
</cp:coreProperties>
</file>