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565" yWindow="1380" windowWidth="11685" windowHeight="6345" tabRatio="784"/>
  </bookViews>
  <sheets>
    <sheet name="Planila Orçamentária" sheetId="16" r:id="rId1"/>
    <sheet name="Cronograma" sheetId="25" r:id="rId2"/>
    <sheet name="Memorial de Cálculo" sheetId="26" r:id="rId3"/>
    <sheet name="Composições de Custo" sheetId="24" r:id="rId4"/>
    <sheet name="BDI" sheetId="23" r:id="rId5"/>
  </sheets>
  <definedNames>
    <definedName name="_xlnm.Print_Area" localSheetId="4">BDI!$B$1:$O$40</definedName>
    <definedName name="_xlnm.Print_Area" localSheetId="3">'Composições de Custo'!$B$2:$J$465</definedName>
    <definedName name="_xlnm.Print_Area" localSheetId="1">Cronograma!$B$2:$L$40</definedName>
    <definedName name="_xlnm.Print_Area" localSheetId="2">'Memorial de Cálculo'!$B$17:$K$2878</definedName>
    <definedName name="_xlnm.Print_Area" localSheetId="0">'Planila Orçamentária'!$B$2:$K$236</definedName>
    <definedName name="_xlnm.Print_Titles" localSheetId="3">'Composições de Custo'!$2:$14</definedName>
    <definedName name="_xlnm.Print_Titles" localSheetId="2">'Memorial de Cálculo'!$17:$17</definedName>
    <definedName name="_xlnm.Print_Titles" localSheetId="0">'Planila Orçamentária'!$12:$13</definedName>
  </definedNames>
  <calcPr calcId="145621"/>
</workbook>
</file>

<file path=xl/calcChain.xml><?xml version="1.0" encoding="utf-8"?>
<calcChain xmlns="http://schemas.openxmlformats.org/spreadsheetml/2006/main">
  <c r="K917" i="26" l="1"/>
  <c r="K918" i="26"/>
  <c r="K919" i="26"/>
  <c r="K920" i="26"/>
  <c r="K921" i="26"/>
  <c r="K923" i="26"/>
  <c r="K925" i="26"/>
  <c r="K1035" i="26"/>
  <c r="K1036" i="26"/>
  <c r="K1037" i="26"/>
  <c r="K1038" i="26"/>
  <c r="K1039" i="26"/>
  <c r="K1040" i="26"/>
  <c r="K1041" i="26"/>
  <c r="K1042" i="26"/>
  <c r="K1043" i="26"/>
  <c r="K1044" i="26"/>
  <c r="K1034" i="26"/>
  <c r="I978" i="26"/>
  <c r="G978" i="26"/>
  <c r="I877" i="26"/>
  <c r="K877" i="26"/>
  <c r="K878" i="26"/>
  <c r="K879" i="26"/>
  <c r="K880" i="26"/>
  <c r="K881" i="26"/>
  <c r="K882" i="26"/>
  <c r="K883" i="26"/>
  <c r="K884" i="26"/>
  <c r="K885" i="26"/>
  <c r="K886" i="26"/>
  <c r="K876" i="26"/>
  <c r="I883" i="26"/>
  <c r="I876" i="26"/>
  <c r="K871" i="26"/>
  <c r="K864" i="26"/>
  <c r="K863" i="26"/>
  <c r="K851" i="26"/>
  <c r="K852" i="26"/>
  <c r="K853" i="26"/>
  <c r="K854" i="26"/>
  <c r="K855" i="26"/>
  <c r="K856" i="26"/>
  <c r="K857" i="26"/>
  <c r="K858" i="26"/>
  <c r="K859" i="26"/>
  <c r="K860" i="26"/>
  <c r="K850" i="26"/>
  <c r="I851" i="26"/>
  <c r="I852" i="26"/>
  <c r="I853" i="26"/>
  <c r="I854" i="26"/>
  <c r="I855" i="26"/>
  <c r="I856" i="26"/>
  <c r="I857" i="26"/>
  <c r="I858" i="26"/>
  <c r="I859" i="26"/>
  <c r="I860" i="26"/>
  <c r="I850" i="26"/>
  <c r="K315" i="26"/>
  <c r="K316" i="26"/>
  <c r="K317" i="26"/>
  <c r="K318" i="26"/>
  <c r="K319" i="26"/>
  <c r="K320" i="26"/>
  <c r="K321" i="26"/>
  <c r="K322" i="26"/>
  <c r="K323" i="26"/>
  <c r="K324" i="26"/>
  <c r="K314" i="26"/>
  <c r="I237" i="26"/>
  <c r="G237" i="26"/>
  <c r="K202" i="26"/>
  <c r="K120" i="26"/>
  <c r="K121" i="26"/>
  <c r="K119" i="26"/>
  <c r="I121" i="26"/>
  <c r="G121" i="26"/>
  <c r="G120" i="26"/>
  <c r="I120" i="26" s="1"/>
  <c r="I119" i="26"/>
  <c r="G119" i="26"/>
  <c r="K91" i="26"/>
  <c r="K92" i="26"/>
  <c r="K93" i="26"/>
  <c r="K94" i="26"/>
  <c r="K95" i="26"/>
  <c r="K90" i="26"/>
  <c r="I95" i="26"/>
  <c r="G95" i="26"/>
  <c r="G94" i="26"/>
  <c r="I94" i="26" s="1"/>
  <c r="I93" i="26"/>
  <c r="G93" i="26"/>
  <c r="I81" i="26"/>
  <c r="I82" i="26"/>
  <c r="K96" i="26"/>
  <c r="K97" i="26"/>
  <c r="K98" i="26"/>
  <c r="K99" i="26"/>
  <c r="K100" i="26"/>
  <c r="G60" i="16"/>
  <c r="G59" i="16"/>
  <c r="K524" i="26"/>
  <c r="K525" i="26"/>
  <c r="K526" i="26"/>
  <c r="K527" i="26"/>
  <c r="K528" i="26"/>
  <c r="K529" i="26"/>
  <c r="K530" i="26"/>
  <c r="K531" i="26"/>
  <c r="K532" i="26"/>
  <c r="K533" i="26"/>
  <c r="K523" i="26"/>
  <c r="G58" i="16"/>
  <c r="K511" i="26"/>
  <c r="K512" i="26"/>
  <c r="K513" i="26"/>
  <c r="K514" i="26"/>
  <c r="K515" i="26"/>
  <c r="K516" i="26"/>
  <c r="K517" i="26"/>
  <c r="K518" i="26"/>
  <c r="K519" i="26"/>
  <c r="K520" i="26"/>
  <c r="K510" i="26"/>
  <c r="G57" i="16"/>
  <c r="K498" i="26"/>
  <c r="K499" i="26"/>
  <c r="K500" i="26"/>
  <c r="K501" i="26"/>
  <c r="K502" i="26"/>
  <c r="K503" i="26"/>
  <c r="K504" i="26"/>
  <c r="K505" i="26"/>
  <c r="K506" i="26"/>
  <c r="K507" i="26"/>
  <c r="K497" i="26"/>
  <c r="G56" i="16"/>
  <c r="G55" i="16"/>
  <c r="K472" i="26"/>
  <c r="K473" i="26"/>
  <c r="K474" i="26"/>
  <c r="K475" i="26"/>
  <c r="K476" i="26"/>
  <c r="K477" i="26"/>
  <c r="K478" i="26"/>
  <c r="K479" i="26"/>
  <c r="K480" i="26"/>
  <c r="K481" i="26"/>
  <c r="K471" i="26"/>
  <c r="G54" i="16"/>
  <c r="K459" i="26"/>
  <c r="K460" i="26"/>
  <c r="K461" i="26"/>
  <c r="K462" i="26"/>
  <c r="K463" i="26"/>
  <c r="K464" i="26"/>
  <c r="K465" i="26"/>
  <c r="K466" i="26"/>
  <c r="K467" i="26"/>
  <c r="K468" i="26"/>
  <c r="K458" i="26"/>
  <c r="G53" i="16"/>
  <c r="K446" i="26"/>
  <c r="K447" i="26"/>
  <c r="K448" i="26"/>
  <c r="K449" i="26"/>
  <c r="K450" i="26"/>
  <c r="K451" i="26"/>
  <c r="K452" i="26"/>
  <c r="K453" i="26"/>
  <c r="K454" i="26"/>
  <c r="K455" i="26"/>
  <c r="K445" i="26"/>
  <c r="G52" i="16"/>
  <c r="K433" i="26"/>
  <c r="K434" i="26"/>
  <c r="K435" i="26"/>
  <c r="K436" i="26"/>
  <c r="K437" i="26"/>
  <c r="K438" i="26"/>
  <c r="K439" i="26"/>
  <c r="K440" i="26"/>
  <c r="K441" i="26"/>
  <c r="K442" i="26"/>
  <c r="K432" i="26"/>
  <c r="G51" i="16"/>
  <c r="G50" i="16"/>
  <c r="K407" i="26"/>
  <c r="K408" i="26"/>
  <c r="K409" i="26"/>
  <c r="K410" i="26"/>
  <c r="K411" i="26"/>
  <c r="K412" i="26"/>
  <c r="K413" i="26"/>
  <c r="K414" i="26"/>
  <c r="K415" i="26"/>
  <c r="K416" i="26"/>
  <c r="K406" i="26"/>
  <c r="G49" i="16"/>
  <c r="K394" i="26"/>
  <c r="K395" i="26"/>
  <c r="K396" i="26"/>
  <c r="K397" i="26"/>
  <c r="K398" i="26"/>
  <c r="K399" i="26"/>
  <c r="K400" i="26"/>
  <c r="K401" i="26"/>
  <c r="K402" i="26"/>
  <c r="K403" i="26"/>
  <c r="K393" i="26"/>
  <c r="G48" i="16"/>
  <c r="K381" i="26"/>
  <c r="K382" i="26"/>
  <c r="K383" i="26"/>
  <c r="K384" i="26"/>
  <c r="K385" i="26"/>
  <c r="K386" i="26"/>
  <c r="K387" i="26"/>
  <c r="K388" i="26"/>
  <c r="K389" i="26"/>
  <c r="K390" i="26"/>
  <c r="K380" i="26"/>
  <c r="G47" i="16"/>
  <c r="K377" i="26"/>
  <c r="K368" i="26"/>
  <c r="K369" i="26"/>
  <c r="K370" i="26"/>
  <c r="K371" i="26"/>
  <c r="K372" i="26"/>
  <c r="K373" i="26"/>
  <c r="K374" i="26"/>
  <c r="K375" i="26"/>
  <c r="K376" i="26"/>
  <c r="K367" i="26"/>
  <c r="G46" i="16"/>
  <c r="G45" i="16"/>
  <c r="K365" i="26"/>
  <c r="K355" i="26"/>
  <c r="K356" i="26"/>
  <c r="K357" i="26"/>
  <c r="K358" i="26"/>
  <c r="K359" i="26"/>
  <c r="K360" i="26"/>
  <c r="K361" i="26"/>
  <c r="K362" i="26"/>
  <c r="K363" i="26"/>
  <c r="K364" i="26"/>
  <c r="K354" i="26"/>
  <c r="K342" i="26"/>
  <c r="K343" i="26"/>
  <c r="K344" i="26"/>
  <c r="K345" i="26"/>
  <c r="K346" i="26"/>
  <c r="K347" i="26"/>
  <c r="K348" i="26"/>
  <c r="K349" i="26"/>
  <c r="K350" i="26"/>
  <c r="K351" i="26"/>
  <c r="K341" i="26"/>
  <c r="K329" i="26"/>
  <c r="K330" i="26"/>
  <c r="K331" i="26"/>
  <c r="K332" i="26"/>
  <c r="K333" i="26"/>
  <c r="K334" i="26"/>
  <c r="K335" i="26"/>
  <c r="K336" i="26"/>
  <c r="K337" i="26"/>
  <c r="K338" i="26"/>
  <c r="K328" i="26"/>
  <c r="G90" i="16"/>
  <c r="G89" i="16"/>
  <c r="J89" i="16" s="1"/>
  <c r="K913" i="26"/>
  <c r="K900" i="26"/>
  <c r="I925" i="26"/>
  <c r="G925" i="26"/>
  <c r="I924" i="26"/>
  <c r="G924" i="26"/>
  <c r="I923" i="26"/>
  <c r="G923" i="26"/>
  <c r="I922" i="26"/>
  <c r="G922" i="26"/>
  <c r="I921" i="26"/>
  <c r="G921" i="26"/>
  <c r="I920" i="26"/>
  <c r="G920" i="26"/>
  <c r="I919" i="26"/>
  <c r="G919" i="26"/>
  <c r="I918" i="26"/>
  <c r="G918" i="26"/>
  <c r="I917" i="26"/>
  <c r="G917" i="26"/>
  <c r="I916" i="26"/>
  <c r="G916" i="26"/>
  <c r="I915" i="26"/>
  <c r="G915" i="26"/>
  <c r="B914" i="26"/>
  <c r="I912" i="26"/>
  <c r="G912" i="26"/>
  <c r="I911" i="26"/>
  <c r="G911" i="26"/>
  <c r="I910" i="26"/>
  <c r="G910" i="26"/>
  <c r="I909" i="26"/>
  <c r="G909" i="26"/>
  <c r="I908" i="26"/>
  <c r="G908" i="26"/>
  <c r="I907" i="26"/>
  <c r="G907" i="26"/>
  <c r="I906" i="26"/>
  <c r="G906" i="26"/>
  <c r="I905" i="26"/>
  <c r="G905" i="26"/>
  <c r="I904" i="26"/>
  <c r="G904" i="26"/>
  <c r="I903" i="26"/>
  <c r="G903" i="26"/>
  <c r="I902" i="26"/>
  <c r="G902" i="26"/>
  <c r="B901" i="26"/>
  <c r="I899" i="26"/>
  <c r="G899" i="26"/>
  <c r="I898" i="26"/>
  <c r="G898" i="26"/>
  <c r="I897" i="26"/>
  <c r="G897" i="26"/>
  <c r="I896" i="26"/>
  <c r="G896" i="26"/>
  <c r="I895" i="26"/>
  <c r="G895" i="26"/>
  <c r="I894" i="26"/>
  <c r="G894" i="26"/>
  <c r="I893" i="26"/>
  <c r="G893" i="26"/>
  <c r="I892" i="26"/>
  <c r="G892" i="26"/>
  <c r="I891" i="26"/>
  <c r="G891" i="26"/>
  <c r="I890" i="26"/>
  <c r="G890" i="26"/>
  <c r="I889" i="26"/>
  <c r="G889" i="26"/>
  <c r="B888" i="26"/>
  <c r="G886" i="26"/>
  <c r="G885" i="26"/>
  <c r="G884" i="26"/>
  <c r="G883" i="26"/>
  <c r="G882" i="26"/>
  <c r="G881" i="26"/>
  <c r="G880" i="26"/>
  <c r="G879" i="26"/>
  <c r="G878" i="26"/>
  <c r="G877" i="26"/>
  <c r="G876" i="26"/>
  <c r="B875" i="26"/>
  <c r="I88" i="16"/>
  <c r="I89" i="16"/>
  <c r="I90" i="16"/>
  <c r="I91" i="16"/>
  <c r="K1219" i="26"/>
  <c r="K1220" i="26"/>
  <c r="K1221" i="26"/>
  <c r="K1222" i="26"/>
  <c r="K1223" i="26"/>
  <c r="K1224" i="26"/>
  <c r="K1225" i="26"/>
  <c r="K1226" i="26"/>
  <c r="K1227" i="26"/>
  <c r="K1228" i="26"/>
  <c r="K1218" i="26"/>
  <c r="I117" i="16"/>
  <c r="I118" i="16"/>
  <c r="K1206" i="26"/>
  <c r="K1207" i="26"/>
  <c r="K1208" i="26"/>
  <c r="K1209" i="26"/>
  <c r="K1210" i="26"/>
  <c r="K1211" i="26"/>
  <c r="K1212" i="26"/>
  <c r="K1213" i="26"/>
  <c r="K1214" i="26"/>
  <c r="K1215" i="26"/>
  <c r="K1205" i="26"/>
  <c r="I1228" i="26"/>
  <c r="G1228" i="26"/>
  <c r="I1227" i="26"/>
  <c r="G1227" i="26"/>
  <c r="I1226" i="26"/>
  <c r="G1226" i="26"/>
  <c r="I1225" i="26"/>
  <c r="G1225" i="26"/>
  <c r="I1224" i="26"/>
  <c r="G1224" i="26"/>
  <c r="I1223" i="26"/>
  <c r="G1223" i="26"/>
  <c r="I1222" i="26"/>
  <c r="G1222" i="26"/>
  <c r="I1221" i="26"/>
  <c r="G1221" i="26"/>
  <c r="I1220" i="26"/>
  <c r="G1220" i="26"/>
  <c r="I1219" i="26"/>
  <c r="G1219" i="26"/>
  <c r="I1218" i="26"/>
  <c r="G1218" i="26"/>
  <c r="B1217" i="26"/>
  <c r="B1204" i="26"/>
  <c r="I1215" i="26"/>
  <c r="G1215" i="26"/>
  <c r="I1214" i="26"/>
  <c r="G1214" i="26"/>
  <c r="I1213" i="26"/>
  <c r="G1213" i="26"/>
  <c r="I1212" i="26"/>
  <c r="G1212" i="26"/>
  <c r="I1211" i="26"/>
  <c r="G1211" i="26"/>
  <c r="I1210" i="26"/>
  <c r="G1210" i="26"/>
  <c r="I1209" i="26"/>
  <c r="G1209" i="26"/>
  <c r="I1208" i="26"/>
  <c r="G1208" i="26"/>
  <c r="I1207" i="26"/>
  <c r="G1207" i="26"/>
  <c r="I1206" i="26"/>
  <c r="G1206" i="26"/>
  <c r="I1205" i="26"/>
  <c r="G1205" i="26"/>
  <c r="B1230" i="26"/>
  <c r="K276" i="26"/>
  <c r="K277" i="26"/>
  <c r="K278" i="26"/>
  <c r="K279" i="26"/>
  <c r="K280" i="26"/>
  <c r="K281" i="26"/>
  <c r="K282" i="26"/>
  <c r="K283" i="26"/>
  <c r="K284" i="26"/>
  <c r="K285" i="26"/>
  <c r="K275" i="26"/>
  <c r="K223" i="26"/>
  <c r="K224" i="26"/>
  <c r="K225" i="26"/>
  <c r="K226" i="26"/>
  <c r="K227" i="26"/>
  <c r="K228" i="26"/>
  <c r="K229" i="26"/>
  <c r="K230" i="26"/>
  <c r="K231" i="26"/>
  <c r="K232" i="26"/>
  <c r="K926" i="26" l="1"/>
  <c r="G91" i="16" s="1"/>
  <c r="J91" i="16" s="1"/>
  <c r="K887" i="26"/>
  <c r="G88" i="16" s="1"/>
  <c r="J88" i="16" s="1"/>
  <c r="J90" i="16"/>
  <c r="K1216" i="26"/>
  <c r="G117" i="16" s="1"/>
  <c r="J117" i="16" s="1"/>
  <c r="K1229" i="26"/>
  <c r="G118" i="16" s="1"/>
  <c r="J118" i="16" s="1"/>
  <c r="K1683" i="26"/>
  <c r="K1684" i="26"/>
  <c r="K1685" i="26"/>
  <c r="K1686" i="26"/>
  <c r="K1687" i="26"/>
  <c r="K1688" i="26"/>
  <c r="K1689" i="26"/>
  <c r="K1690" i="26"/>
  <c r="K1691" i="26"/>
  <c r="K1692" i="26"/>
  <c r="K1693" i="26"/>
  <c r="K1694" i="26"/>
  <c r="K1695" i="26"/>
  <c r="K1696" i="26"/>
  <c r="K1682" i="26"/>
  <c r="G2761" i="26"/>
  <c r="G2762" i="26"/>
  <c r="G2763" i="26"/>
  <c r="G2764" i="26"/>
  <c r="G2765" i="26"/>
  <c r="G2766" i="26"/>
  <c r="G2767" i="26"/>
  <c r="G2768" i="26"/>
  <c r="G2769" i="26"/>
  <c r="G2770" i="26"/>
  <c r="G2771" i="26"/>
  <c r="G2772" i="26"/>
  <c r="G2773" i="26"/>
  <c r="G2774" i="26"/>
  <c r="G2760" i="26"/>
  <c r="K2744" i="26"/>
  <c r="K2745" i="26"/>
  <c r="K2746" i="26"/>
  <c r="K2747" i="26"/>
  <c r="K2748" i="26"/>
  <c r="K2749" i="26"/>
  <c r="K2750" i="26"/>
  <c r="K2751" i="26"/>
  <c r="K2752" i="26"/>
  <c r="K2753" i="26"/>
  <c r="K2754" i="26"/>
  <c r="K2755" i="26"/>
  <c r="K2756" i="26"/>
  <c r="K2757" i="26"/>
  <c r="K2743" i="26"/>
  <c r="K2710" i="26"/>
  <c r="K2711" i="26"/>
  <c r="K2712" i="26"/>
  <c r="K2713" i="26"/>
  <c r="K2714" i="26"/>
  <c r="K2715" i="26"/>
  <c r="K2716" i="26"/>
  <c r="K2717" i="26"/>
  <c r="K2718" i="26"/>
  <c r="K2719" i="26"/>
  <c r="K2720" i="26"/>
  <c r="K2721" i="26"/>
  <c r="K2722" i="26"/>
  <c r="K2723" i="26"/>
  <c r="K2709" i="26"/>
  <c r="K2675" i="26"/>
  <c r="K2676" i="26"/>
  <c r="K2677" i="26"/>
  <c r="K2678" i="26"/>
  <c r="K2679" i="26"/>
  <c r="K2680" i="26"/>
  <c r="K2681" i="26"/>
  <c r="K2682" i="26"/>
  <c r="K2683" i="26"/>
  <c r="K2684" i="26"/>
  <c r="K2685" i="26"/>
  <c r="K2686" i="26"/>
  <c r="K2687" i="26"/>
  <c r="K2688" i="26"/>
  <c r="K2674" i="26"/>
  <c r="K2641" i="26"/>
  <c r="K2642" i="26"/>
  <c r="K2643" i="26"/>
  <c r="K2644" i="26"/>
  <c r="K2645" i="26"/>
  <c r="K2646" i="26"/>
  <c r="K2647" i="26"/>
  <c r="K2648" i="26"/>
  <c r="K2649" i="26"/>
  <c r="K2650" i="26"/>
  <c r="K2651" i="26"/>
  <c r="K2652" i="26"/>
  <c r="K2653" i="26"/>
  <c r="K2654" i="26"/>
  <c r="K2640" i="26"/>
  <c r="K2624" i="26"/>
  <c r="K2625" i="26"/>
  <c r="K2626" i="26"/>
  <c r="K2627" i="26"/>
  <c r="K2628" i="26"/>
  <c r="K2629" i="26"/>
  <c r="K2630" i="26"/>
  <c r="K2631" i="26"/>
  <c r="K2632" i="26"/>
  <c r="K2633" i="26"/>
  <c r="K2634" i="26"/>
  <c r="K2635" i="26"/>
  <c r="K2636" i="26"/>
  <c r="K2637" i="26"/>
  <c r="K2520" i="26"/>
  <c r="K2521" i="26"/>
  <c r="K2522" i="26"/>
  <c r="K2523" i="26"/>
  <c r="K2524" i="26"/>
  <c r="K2525" i="26"/>
  <c r="K2526" i="26"/>
  <c r="K2527" i="26"/>
  <c r="K2528" i="26"/>
  <c r="K2529" i="26"/>
  <c r="K2530" i="26"/>
  <c r="K2531" i="26"/>
  <c r="K2532" i="26"/>
  <c r="K2533" i="26"/>
  <c r="K2519" i="26"/>
  <c r="K2571" i="26"/>
  <c r="K2572" i="26"/>
  <c r="K2573" i="26"/>
  <c r="K2574" i="26"/>
  <c r="K2575" i="26"/>
  <c r="K2576" i="26"/>
  <c r="K2577" i="26"/>
  <c r="K2578" i="26"/>
  <c r="K2579" i="26"/>
  <c r="K2580" i="26"/>
  <c r="K2581" i="26"/>
  <c r="K2582" i="26"/>
  <c r="K2583" i="26"/>
  <c r="K2584" i="26"/>
  <c r="K2570" i="26"/>
  <c r="K2554" i="26"/>
  <c r="K2555" i="26"/>
  <c r="K2556" i="26"/>
  <c r="K2557" i="26"/>
  <c r="K2558" i="26"/>
  <c r="K2559" i="26"/>
  <c r="K2560" i="26"/>
  <c r="K2561" i="26"/>
  <c r="K2562" i="26"/>
  <c r="K2563" i="26"/>
  <c r="K2564" i="26"/>
  <c r="K2565" i="26"/>
  <c r="K2566" i="26"/>
  <c r="K2567" i="26"/>
  <c r="K2553" i="26"/>
  <c r="J2536" i="26"/>
  <c r="K2536" i="26" s="1"/>
  <c r="J2537" i="26"/>
  <c r="K2537" i="26" s="1"/>
  <c r="J2538" i="26"/>
  <c r="K2538" i="26" s="1"/>
  <c r="J2539" i="26"/>
  <c r="K2539" i="26" s="1"/>
  <c r="J2540" i="26"/>
  <c r="K2540" i="26" s="1"/>
  <c r="J2541" i="26"/>
  <c r="K2541" i="26" s="1"/>
  <c r="J2542" i="26"/>
  <c r="K2542" i="26" s="1"/>
  <c r="J2543" i="26"/>
  <c r="K2543" i="26" s="1"/>
  <c r="J2544" i="26"/>
  <c r="K2544" i="26" s="1"/>
  <c r="J2545" i="26"/>
  <c r="K2545" i="26" s="1"/>
  <c r="J2546" i="26"/>
  <c r="K2546" i="26" s="1"/>
  <c r="J2547" i="26"/>
  <c r="K2547" i="26" s="1"/>
  <c r="J2548" i="26"/>
  <c r="K2548" i="26" s="1"/>
  <c r="J2549" i="26"/>
  <c r="K2549" i="26" s="1"/>
  <c r="J2550" i="26"/>
  <c r="K2550" i="26" s="1"/>
  <c r="K2503" i="26"/>
  <c r="K2504" i="26"/>
  <c r="K2505" i="26"/>
  <c r="K2506" i="26"/>
  <c r="K2507" i="26"/>
  <c r="K2508" i="26"/>
  <c r="K2509" i="26"/>
  <c r="K2510" i="26"/>
  <c r="K2511" i="26"/>
  <c r="K2512" i="26"/>
  <c r="K2513" i="26"/>
  <c r="K2514" i="26"/>
  <c r="K2515" i="26"/>
  <c r="K2516" i="26"/>
  <c r="K2502" i="26"/>
  <c r="K2486" i="26"/>
  <c r="K2487" i="26"/>
  <c r="K2488" i="26"/>
  <c r="K2489" i="26"/>
  <c r="K2490" i="26"/>
  <c r="K2491" i="26"/>
  <c r="K2492" i="26"/>
  <c r="K2493" i="26"/>
  <c r="K2494" i="26"/>
  <c r="K2495" i="26"/>
  <c r="K2496" i="26"/>
  <c r="K2497" i="26"/>
  <c r="K2498" i="26"/>
  <c r="K2499" i="26"/>
  <c r="K2485" i="26"/>
  <c r="K2469" i="26"/>
  <c r="K2470" i="26"/>
  <c r="K2471" i="26"/>
  <c r="K2472" i="26"/>
  <c r="K2473" i="26"/>
  <c r="K2474" i="26"/>
  <c r="K2475" i="26"/>
  <c r="K2476" i="26"/>
  <c r="K2477" i="26"/>
  <c r="K2478" i="26"/>
  <c r="K2479" i="26"/>
  <c r="K2480" i="26"/>
  <c r="K2481" i="26"/>
  <c r="K2482" i="26"/>
  <c r="K2468" i="26"/>
  <c r="K2568" i="26" l="1"/>
  <c r="G208" i="16" s="1"/>
  <c r="K2451" i="26"/>
  <c r="K2452" i="26"/>
  <c r="K2453" i="26"/>
  <c r="K2454" i="26"/>
  <c r="K2455" i="26"/>
  <c r="K2456" i="26"/>
  <c r="K2457" i="26"/>
  <c r="K2458" i="26"/>
  <c r="K2459" i="26"/>
  <c r="K2460" i="26"/>
  <c r="K2461" i="26"/>
  <c r="K2462" i="26"/>
  <c r="K2463" i="26"/>
  <c r="K2464" i="26"/>
  <c r="K2450" i="26"/>
  <c r="K2434" i="26"/>
  <c r="K2435" i="26"/>
  <c r="K2436" i="26"/>
  <c r="K2437" i="26"/>
  <c r="K2438" i="26"/>
  <c r="K2439" i="26"/>
  <c r="K2440" i="26"/>
  <c r="K2441" i="26"/>
  <c r="K2442" i="26"/>
  <c r="K2443" i="26"/>
  <c r="K2444" i="26"/>
  <c r="K2445" i="26"/>
  <c r="K2446" i="26"/>
  <c r="K2447" i="26"/>
  <c r="K2433" i="26"/>
  <c r="K2417" i="26"/>
  <c r="K2418" i="26"/>
  <c r="K2419" i="26"/>
  <c r="K2420" i="26"/>
  <c r="K2421" i="26"/>
  <c r="K2422" i="26"/>
  <c r="K2423" i="26"/>
  <c r="K2424" i="26"/>
  <c r="K2425" i="26"/>
  <c r="K2426" i="26"/>
  <c r="K2427" i="26"/>
  <c r="K2428" i="26"/>
  <c r="K2429" i="26"/>
  <c r="K2430" i="26"/>
  <c r="K2400" i="26"/>
  <c r="K2401" i="26"/>
  <c r="K2402" i="26"/>
  <c r="K2403" i="26"/>
  <c r="K2404" i="26"/>
  <c r="K2405" i="26"/>
  <c r="K2406" i="26"/>
  <c r="K2407" i="26"/>
  <c r="K2408" i="26"/>
  <c r="K2409" i="26"/>
  <c r="K2410" i="26"/>
  <c r="K2411" i="26"/>
  <c r="K2412" i="26"/>
  <c r="K2413" i="26"/>
  <c r="K2399" i="26"/>
  <c r="K2383" i="26"/>
  <c r="K2384" i="26"/>
  <c r="K2385" i="26"/>
  <c r="K2386" i="26"/>
  <c r="K2387" i="26"/>
  <c r="K2388" i="26"/>
  <c r="K2389" i="26"/>
  <c r="K2390" i="26"/>
  <c r="K2391" i="26"/>
  <c r="K2392" i="26"/>
  <c r="K2393" i="26"/>
  <c r="K2394" i="26"/>
  <c r="K2395" i="26"/>
  <c r="K2396" i="26"/>
  <c r="K2366" i="26"/>
  <c r="K2367" i="26"/>
  <c r="K2368" i="26"/>
  <c r="K2369" i="26"/>
  <c r="K2370" i="26"/>
  <c r="K2371" i="26"/>
  <c r="K2372" i="26"/>
  <c r="K2373" i="26"/>
  <c r="K2374" i="26"/>
  <c r="K2375" i="26"/>
  <c r="K2376" i="26"/>
  <c r="K2377" i="26"/>
  <c r="K2378" i="26"/>
  <c r="K2379" i="26"/>
  <c r="K2365" i="26"/>
  <c r="K2349" i="26"/>
  <c r="K2350" i="26"/>
  <c r="K2351" i="26"/>
  <c r="K2352" i="26"/>
  <c r="K2353" i="26"/>
  <c r="K2354" i="26"/>
  <c r="K2355" i="26"/>
  <c r="K2356" i="26"/>
  <c r="K2357" i="26"/>
  <c r="K2358" i="26"/>
  <c r="K2359" i="26"/>
  <c r="K2360" i="26"/>
  <c r="K2361" i="26"/>
  <c r="K2362" i="26"/>
  <c r="K2332" i="26"/>
  <c r="K2333" i="26"/>
  <c r="K2334" i="26"/>
  <c r="K2335" i="26"/>
  <c r="K2336" i="26"/>
  <c r="K2337" i="26"/>
  <c r="K2338" i="26"/>
  <c r="K2339" i="26"/>
  <c r="K2340" i="26"/>
  <c r="K2341" i="26"/>
  <c r="K2342" i="26"/>
  <c r="K2343" i="26"/>
  <c r="K2344" i="26"/>
  <c r="K2345" i="26"/>
  <c r="K2331" i="26"/>
  <c r="K2315" i="26"/>
  <c r="K2316" i="26"/>
  <c r="K2317" i="26"/>
  <c r="K2318" i="26"/>
  <c r="K2319" i="26"/>
  <c r="K2320" i="26"/>
  <c r="K2321" i="26"/>
  <c r="K2322" i="26"/>
  <c r="K2323" i="26"/>
  <c r="K2324" i="26"/>
  <c r="K2325" i="26"/>
  <c r="K2326" i="26"/>
  <c r="K2327" i="26"/>
  <c r="K2328" i="26"/>
  <c r="K2314" i="26"/>
  <c r="K2298" i="26"/>
  <c r="K2299" i="26"/>
  <c r="K2300" i="26"/>
  <c r="K2301" i="26"/>
  <c r="K2302" i="26"/>
  <c r="K2303" i="26"/>
  <c r="K2304" i="26"/>
  <c r="K2305" i="26"/>
  <c r="K2306" i="26"/>
  <c r="K2307" i="26"/>
  <c r="K2308" i="26"/>
  <c r="K2309" i="26"/>
  <c r="K2310" i="26"/>
  <c r="K2311" i="26"/>
  <c r="K2297" i="26"/>
  <c r="K2281" i="26"/>
  <c r="K2282" i="26"/>
  <c r="K2283" i="26"/>
  <c r="K2284" i="26"/>
  <c r="K2285" i="26"/>
  <c r="K2286" i="26"/>
  <c r="K2287" i="26"/>
  <c r="K2288" i="26"/>
  <c r="K2289" i="26"/>
  <c r="K2290" i="26"/>
  <c r="K2291" i="26"/>
  <c r="K2292" i="26"/>
  <c r="K2293" i="26"/>
  <c r="K2294" i="26"/>
  <c r="K2280" i="26"/>
  <c r="K2264" i="26"/>
  <c r="K2265" i="26"/>
  <c r="K2266" i="26"/>
  <c r="K2267" i="26"/>
  <c r="K2268" i="26"/>
  <c r="K2269" i="26"/>
  <c r="K2270" i="26"/>
  <c r="K2271" i="26"/>
  <c r="K2272" i="26"/>
  <c r="K2273" i="26"/>
  <c r="K2274" i="26"/>
  <c r="K2275" i="26"/>
  <c r="K2276" i="26"/>
  <c r="K2277" i="26"/>
  <c r="K2263" i="26"/>
  <c r="K2247" i="26"/>
  <c r="K2248" i="26"/>
  <c r="K2249" i="26"/>
  <c r="K2250" i="26"/>
  <c r="K2251" i="26"/>
  <c r="K2252" i="26"/>
  <c r="K2253" i="26"/>
  <c r="K2254" i="26"/>
  <c r="K2255" i="26"/>
  <c r="K2256" i="26"/>
  <c r="K2257" i="26"/>
  <c r="K2258" i="26"/>
  <c r="K2259" i="26"/>
  <c r="K2260" i="26"/>
  <c r="K2246" i="26"/>
  <c r="K2230" i="26"/>
  <c r="K2231" i="26"/>
  <c r="K2232" i="26"/>
  <c r="K2233" i="26"/>
  <c r="K2234" i="26"/>
  <c r="K2235" i="26"/>
  <c r="K2236" i="26"/>
  <c r="K2237" i="26"/>
  <c r="K2238" i="26"/>
  <c r="K2239" i="26"/>
  <c r="K2240" i="26"/>
  <c r="K2241" i="26"/>
  <c r="K2242" i="26"/>
  <c r="K2243" i="26"/>
  <c r="K2229" i="26"/>
  <c r="K2213" i="26"/>
  <c r="K2214" i="26"/>
  <c r="K2215" i="26"/>
  <c r="K2216" i="26"/>
  <c r="K2217" i="26"/>
  <c r="K2218" i="26"/>
  <c r="K2219" i="26"/>
  <c r="K2220" i="26"/>
  <c r="K2221" i="26"/>
  <c r="K2222" i="26"/>
  <c r="K2223" i="26"/>
  <c r="K2224" i="26"/>
  <c r="K2225" i="26"/>
  <c r="K2226" i="26"/>
  <c r="K2212" i="26"/>
  <c r="K2196" i="26"/>
  <c r="K2197" i="26"/>
  <c r="K2198" i="26"/>
  <c r="K2199" i="26"/>
  <c r="K2200" i="26"/>
  <c r="K2201" i="26"/>
  <c r="K2202" i="26"/>
  <c r="K2203" i="26"/>
  <c r="K2204" i="26"/>
  <c r="K2205" i="26"/>
  <c r="K2206" i="26"/>
  <c r="K2207" i="26"/>
  <c r="K2208" i="26"/>
  <c r="K2209" i="26"/>
  <c r="K2195" i="26"/>
  <c r="K2179" i="26"/>
  <c r="K2180" i="26"/>
  <c r="K2181" i="26"/>
  <c r="K2182" i="26"/>
  <c r="K2183" i="26"/>
  <c r="K2184" i="26"/>
  <c r="K2185" i="26"/>
  <c r="K2186" i="26"/>
  <c r="K2187" i="26"/>
  <c r="K2188" i="26"/>
  <c r="K2189" i="26"/>
  <c r="K2190" i="26"/>
  <c r="K2191" i="26"/>
  <c r="K2192" i="26"/>
  <c r="K2178" i="26"/>
  <c r="K2161" i="26"/>
  <c r="K2162" i="26"/>
  <c r="K2163" i="26"/>
  <c r="K2164" i="26"/>
  <c r="K2165" i="26"/>
  <c r="K2166" i="26"/>
  <c r="K2167" i="26"/>
  <c r="K2168" i="26"/>
  <c r="K2169" i="26"/>
  <c r="K2170" i="26"/>
  <c r="K2171" i="26"/>
  <c r="K2172" i="26"/>
  <c r="K2173" i="26"/>
  <c r="K2174" i="26"/>
  <c r="K2160" i="26"/>
  <c r="K2144" i="26"/>
  <c r="K2145" i="26"/>
  <c r="K2146" i="26"/>
  <c r="K2147" i="26"/>
  <c r="K2148" i="26"/>
  <c r="K2149" i="26"/>
  <c r="K2150" i="26"/>
  <c r="K2151" i="26"/>
  <c r="K2152" i="26"/>
  <c r="K2153" i="26"/>
  <c r="K2154" i="26"/>
  <c r="K2155" i="26"/>
  <c r="K2156" i="26"/>
  <c r="K2157" i="26"/>
  <c r="K2143" i="26"/>
  <c r="K2127" i="26"/>
  <c r="K2128" i="26"/>
  <c r="K2129" i="26"/>
  <c r="K2130" i="26"/>
  <c r="K2131" i="26"/>
  <c r="K2132" i="26"/>
  <c r="K2133" i="26"/>
  <c r="K2134" i="26"/>
  <c r="K2135" i="26"/>
  <c r="K2136" i="26"/>
  <c r="K2137" i="26"/>
  <c r="K2138" i="26"/>
  <c r="K2139" i="26"/>
  <c r="K2140" i="26"/>
  <c r="K2126" i="26"/>
  <c r="K2110" i="26"/>
  <c r="K2111" i="26"/>
  <c r="K2112" i="26"/>
  <c r="K2113" i="26"/>
  <c r="K2114" i="26"/>
  <c r="K2115" i="26"/>
  <c r="K2116" i="26"/>
  <c r="K2117" i="26"/>
  <c r="K2118" i="26"/>
  <c r="K2119" i="26"/>
  <c r="K2120" i="26"/>
  <c r="K2121" i="26"/>
  <c r="K2122" i="26"/>
  <c r="K2123" i="26"/>
  <c r="K2109" i="26"/>
  <c r="K2093" i="26"/>
  <c r="K2094" i="26"/>
  <c r="K2095" i="26"/>
  <c r="K2096" i="26"/>
  <c r="K2097" i="26"/>
  <c r="K2098" i="26"/>
  <c r="K2099" i="26"/>
  <c r="K2100" i="26"/>
  <c r="K2101" i="26"/>
  <c r="K2102" i="26"/>
  <c r="K2103" i="26"/>
  <c r="K2104" i="26"/>
  <c r="K2105" i="26"/>
  <c r="K2106" i="26"/>
  <c r="K2092" i="26"/>
  <c r="K2076" i="26"/>
  <c r="K2077" i="26"/>
  <c r="K2078" i="26"/>
  <c r="K2079" i="26"/>
  <c r="K2080" i="26"/>
  <c r="K2081" i="26"/>
  <c r="K2082" i="26"/>
  <c r="K2083" i="26"/>
  <c r="K2084" i="26"/>
  <c r="K2085" i="26"/>
  <c r="K2086" i="26"/>
  <c r="K2087" i="26"/>
  <c r="K2088" i="26"/>
  <c r="K2089" i="26"/>
  <c r="K2075" i="26"/>
  <c r="K2059" i="26"/>
  <c r="K2060" i="26"/>
  <c r="K2061" i="26"/>
  <c r="K2062" i="26"/>
  <c r="K2063" i="26"/>
  <c r="K2064" i="26"/>
  <c r="K2065" i="26"/>
  <c r="K2066" i="26"/>
  <c r="K2067" i="26"/>
  <c r="K2068" i="26"/>
  <c r="K2069" i="26"/>
  <c r="K2070" i="26"/>
  <c r="K2071" i="26"/>
  <c r="K2072" i="26"/>
  <c r="K2058" i="26"/>
  <c r="K2042" i="26"/>
  <c r="K2043" i="26"/>
  <c r="K2044" i="26"/>
  <c r="K2045" i="26"/>
  <c r="K2046" i="26"/>
  <c r="K2047" i="26"/>
  <c r="K2048" i="26"/>
  <c r="K2049" i="26"/>
  <c r="K2050" i="26"/>
  <c r="K2051" i="26"/>
  <c r="K2052" i="26"/>
  <c r="K2053" i="26"/>
  <c r="K2054" i="26"/>
  <c r="K2055" i="26"/>
  <c r="K2041" i="26"/>
  <c r="K2025" i="26"/>
  <c r="K2026" i="26"/>
  <c r="K2027" i="26"/>
  <c r="K2028" i="26"/>
  <c r="K2029" i="26"/>
  <c r="K2030" i="26"/>
  <c r="K2031" i="26"/>
  <c r="K2032" i="26"/>
  <c r="K2033" i="26"/>
  <c r="K2034" i="26"/>
  <c r="K2035" i="26"/>
  <c r="K2036" i="26"/>
  <c r="K2037" i="26"/>
  <c r="K2038" i="26"/>
  <c r="K2024" i="26"/>
  <c r="K2008" i="26"/>
  <c r="K2009" i="26"/>
  <c r="K2010" i="26"/>
  <c r="K2011" i="26"/>
  <c r="K2012" i="26"/>
  <c r="K2013" i="26"/>
  <c r="K2014" i="26"/>
  <c r="K2015" i="26"/>
  <c r="K2016" i="26"/>
  <c r="K2017" i="26"/>
  <c r="K2018" i="26"/>
  <c r="K2019" i="26"/>
  <c r="K2020" i="26"/>
  <c r="K2021" i="26"/>
  <c r="K2007" i="26"/>
  <c r="K1991" i="26"/>
  <c r="K1992" i="26"/>
  <c r="K1993" i="26"/>
  <c r="K1994" i="26"/>
  <c r="K1995" i="26"/>
  <c r="K1996" i="26"/>
  <c r="K1997" i="26"/>
  <c r="K1998" i="26"/>
  <c r="K1999" i="26"/>
  <c r="K2000" i="26"/>
  <c r="K2001" i="26"/>
  <c r="K2002" i="26"/>
  <c r="K2003" i="26"/>
  <c r="K2004" i="26"/>
  <c r="K1990" i="26"/>
  <c r="K1974" i="26"/>
  <c r="K1975" i="26"/>
  <c r="K1976" i="26"/>
  <c r="K1977" i="26"/>
  <c r="K1978" i="26"/>
  <c r="K1979" i="26"/>
  <c r="K1980" i="26"/>
  <c r="K1981" i="26"/>
  <c r="K1982" i="26"/>
  <c r="K1983" i="26"/>
  <c r="K1984" i="26"/>
  <c r="K1985" i="26"/>
  <c r="K1986" i="26"/>
  <c r="K1987" i="26"/>
  <c r="K1973" i="26"/>
  <c r="K1957" i="26"/>
  <c r="K1958" i="26"/>
  <c r="K1959" i="26"/>
  <c r="K1960" i="26"/>
  <c r="K1961" i="26"/>
  <c r="K1962" i="26"/>
  <c r="K1963" i="26"/>
  <c r="K1964" i="26"/>
  <c r="K1965" i="26"/>
  <c r="K1966" i="26"/>
  <c r="K1967" i="26"/>
  <c r="K1968" i="26"/>
  <c r="K1969" i="26"/>
  <c r="K1970" i="26"/>
  <c r="K1956" i="26"/>
  <c r="K1940" i="26"/>
  <c r="K1941" i="26"/>
  <c r="K1942" i="26"/>
  <c r="K1943" i="26"/>
  <c r="K1944" i="26"/>
  <c r="K1945" i="26"/>
  <c r="K1946" i="26"/>
  <c r="K1947" i="26"/>
  <c r="K1948" i="26"/>
  <c r="K1949" i="26"/>
  <c r="K1950" i="26"/>
  <c r="K1951" i="26"/>
  <c r="K1952" i="26"/>
  <c r="K1953" i="26"/>
  <c r="K1939" i="26"/>
  <c r="K1923" i="26"/>
  <c r="K1924" i="26"/>
  <c r="K1925" i="26"/>
  <c r="K1926" i="26"/>
  <c r="K1927" i="26"/>
  <c r="K1928" i="26"/>
  <c r="K1929" i="26"/>
  <c r="K1930" i="26"/>
  <c r="K1931" i="26"/>
  <c r="K1932" i="26"/>
  <c r="K1933" i="26"/>
  <c r="K1934" i="26"/>
  <c r="K1935" i="26"/>
  <c r="K1936" i="26"/>
  <c r="K1922" i="26"/>
  <c r="K1906" i="26"/>
  <c r="K1907" i="26"/>
  <c r="K1908" i="26"/>
  <c r="K1909" i="26"/>
  <c r="K1910" i="26"/>
  <c r="K1911" i="26"/>
  <c r="K1912" i="26"/>
  <c r="K1913" i="26"/>
  <c r="K1914" i="26"/>
  <c r="K1915" i="26"/>
  <c r="K1916" i="26"/>
  <c r="K1917" i="26"/>
  <c r="K1918" i="26"/>
  <c r="K1919" i="26"/>
  <c r="K1905" i="26"/>
  <c r="K1889" i="26"/>
  <c r="K1890" i="26"/>
  <c r="K1891" i="26"/>
  <c r="K1892" i="26"/>
  <c r="K1893" i="26"/>
  <c r="K1894" i="26"/>
  <c r="K1895" i="26"/>
  <c r="K1896" i="26"/>
  <c r="K1897" i="26"/>
  <c r="K1898" i="26"/>
  <c r="K1899" i="26"/>
  <c r="K1900" i="26"/>
  <c r="K1901" i="26"/>
  <c r="K1902" i="26"/>
  <c r="K1888" i="26"/>
  <c r="K1872" i="26"/>
  <c r="K1873" i="26"/>
  <c r="K1874" i="26"/>
  <c r="K1875" i="26"/>
  <c r="K1876" i="26"/>
  <c r="K1877" i="26"/>
  <c r="K1878" i="26"/>
  <c r="K1879" i="26"/>
  <c r="K1880" i="26"/>
  <c r="K1881" i="26"/>
  <c r="K1882" i="26"/>
  <c r="K1883" i="26"/>
  <c r="K1884" i="26"/>
  <c r="K1885" i="26"/>
  <c r="K1871" i="26"/>
  <c r="K1855" i="26"/>
  <c r="K1856" i="26"/>
  <c r="K1857" i="26"/>
  <c r="K1858" i="26"/>
  <c r="K1859" i="26"/>
  <c r="K1860" i="26"/>
  <c r="K1861" i="26"/>
  <c r="K1862" i="26"/>
  <c r="K1863" i="26"/>
  <c r="K1864" i="26"/>
  <c r="K1865" i="26"/>
  <c r="K1866" i="26"/>
  <c r="K1867" i="26"/>
  <c r="K1868" i="26"/>
  <c r="K1854" i="26"/>
  <c r="K1838" i="26"/>
  <c r="K1839" i="26"/>
  <c r="K1840" i="26"/>
  <c r="K1841" i="26"/>
  <c r="K1842" i="26"/>
  <c r="K1843" i="26"/>
  <c r="K1844" i="26"/>
  <c r="K1845" i="26"/>
  <c r="K1846" i="26"/>
  <c r="K1847" i="26"/>
  <c r="K1848" i="26"/>
  <c r="K1849" i="26"/>
  <c r="K1850" i="26"/>
  <c r="K1851" i="26"/>
  <c r="K1837" i="26"/>
  <c r="K2796" i="26"/>
  <c r="K2797" i="26"/>
  <c r="K2798" i="26"/>
  <c r="K2799" i="26"/>
  <c r="K2800" i="26"/>
  <c r="K2801" i="26"/>
  <c r="K2802" i="26"/>
  <c r="K2803" i="26"/>
  <c r="K2804" i="26"/>
  <c r="K2805" i="26"/>
  <c r="K2806" i="26"/>
  <c r="K2807" i="26"/>
  <c r="K2808" i="26"/>
  <c r="K2795" i="26"/>
  <c r="K2812" i="26"/>
  <c r="K2813" i="26"/>
  <c r="K2814" i="26"/>
  <c r="K2815" i="26"/>
  <c r="K2816" i="26"/>
  <c r="K2817" i="26"/>
  <c r="K2818" i="26"/>
  <c r="K2819" i="26"/>
  <c r="K2820" i="26"/>
  <c r="K2821" i="26"/>
  <c r="K2822" i="26"/>
  <c r="K2823" i="26"/>
  <c r="K2824" i="26"/>
  <c r="K2825" i="26"/>
  <c r="K2811" i="26"/>
  <c r="K2846" i="26"/>
  <c r="K2847" i="26"/>
  <c r="K2848" i="26"/>
  <c r="K2849" i="26"/>
  <c r="K2850" i="26"/>
  <c r="K2851" i="26"/>
  <c r="K2852" i="26"/>
  <c r="K2853" i="26"/>
  <c r="K2854" i="26"/>
  <c r="K2855" i="26"/>
  <c r="K2856" i="26"/>
  <c r="K2857" i="26"/>
  <c r="K2858" i="26"/>
  <c r="K2859" i="26"/>
  <c r="K2845" i="26"/>
  <c r="I227" i="16"/>
  <c r="I228" i="16"/>
  <c r="I229" i="16"/>
  <c r="I230" i="16"/>
  <c r="I226" i="16"/>
  <c r="I220" i="16"/>
  <c r="I221" i="16"/>
  <c r="I222" i="16"/>
  <c r="I223" i="16"/>
  <c r="I224" i="16"/>
  <c r="I219" i="16"/>
  <c r="I215" i="16"/>
  <c r="I216" i="16"/>
  <c r="I217" i="16"/>
  <c r="I214" i="16"/>
  <c r="I212" i="16"/>
  <c r="I211" i="16"/>
  <c r="I209" i="16"/>
  <c r="I203" i="16"/>
  <c r="I204" i="16"/>
  <c r="I205" i="16"/>
  <c r="I206" i="16"/>
  <c r="I207" i="16"/>
  <c r="I208" i="16"/>
  <c r="I148" i="16"/>
  <c r="I149" i="16"/>
  <c r="I150" i="16"/>
  <c r="I151" i="16"/>
  <c r="I135" i="16"/>
  <c r="I136" i="16"/>
  <c r="I137" i="16"/>
  <c r="I138" i="16"/>
  <c r="I139" i="16"/>
  <c r="I140" i="16"/>
  <c r="I141" i="16"/>
  <c r="I142" i="16"/>
  <c r="I143" i="16"/>
  <c r="I144" i="16"/>
  <c r="I145" i="16"/>
  <c r="K2380" i="26" l="1"/>
  <c r="G196" i="16" s="1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K1820" i="26"/>
  <c r="K1821" i="26"/>
  <c r="K1822" i="26"/>
  <c r="K1823" i="26"/>
  <c r="K1824" i="26"/>
  <c r="K1825" i="26"/>
  <c r="K1826" i="26"/>
  <c r="K1827" i="26"/>
  <c r="K1828" i="26"/>
  <c r="K1829" i="26"/>
  <c r="K1830" i="26"/>
  <c r="K1831" i="26"/>
  <c r="K1832" i="26"/>
  <c r="K1833" i="26"/>
  <c r="K1819" i="26"/>
  <c r="K1803" i="26"/>
  <c r="K1804" i="26"/>
  <c r="K1805" i="26"/>
  <c r="K1806" i="26"/>
  <c r="K1807" i="26"/>
  <c r="K1808" i="26"/>
  <c r="K1809" i="26"/>
  <c r="K1810" i="26"/>
  <c r="K1811" i="26"/>
  <c r="K1812" i="26"/>
  <c r="K1813" i="26"/>
  <c r="K1814" i="26"/>
  <c r="K1815" i="26"/>
  <c r="K1816" i="26"/>
  <c r="K1802" i="26"/>
  <c r="K1786" i="26"/>
  <c r="K1787" i="26"/>
  <c r="K1788" i="26"/>
  <c r="K1789" i="26"/>
  <c r="K1790" i="26"/>
  <c r="K1791" i="26"/>
  <c r="K1792" i="26"/>
  <c r="K1793" i="26"/>
  <c r="K1794" i="26"/>
  <c r="K1795" i="26"/>
  <c r="K1796" i="26"/>
  <c r="K1797" i="26"/>
  <c r="K1798" i="26"/>
  <c r="K1799" i="26"/>
  <c r="K1785" i="26"/>
  <c r="K1769" i="26"/>
  <c r="K1770" i="26"/>
  <c r="K1771" i="26"/>
  <c r="K1772" i="26"/>
  <c r="K1773" i="26"/>
  <c r="K1774" i="26"/>
  <c r="K1775" i="26"/>
  <c r="K1776" i="26"/>
  <c r="K1777" i="26"/>
  <c r="K1778" i="26"/>
  <c r="K1779" i="26"/>
  <c r="K1780" i="26"/>
  <c r="K1781" i="26"/>
  <c r="K1782" i="26"/>
  <c r="K1768" i="26"/>
  <c r="K1752" i="26"/>
  <c r="K1753" i="26"/>
  <c r="K1754" i="26"/>
  <c r="K1755" i="26"/>
  <c r="K1756" i="26"/>
  <c r="K1757" i="26"/>
  <c r="K1758" i="26"/>
  <c r="K1759" i="26"/>
  <c r="K1760" i="26"/>
  <c r="K1761" i="26"/>
  <c r="K1762" i="26"/>
  <c r="K1763" i="26"/>
  <c r="K1764" i="26"/>
  <c r="K1765" i="26"/>
  <c r="K1751" i="26"/>
  <c r="K1735" i="26"/>
  <c r="K1736" i="26"/>
  <c r="K1737" i="26"/>
  <c r="K1738" i="26"/>
  <c r="K1739" i="26"/>
  <c r="K1740" i="26"/>
  <c r="K1741" i="26"/>
  <c r="K1742" i="26"/>
  <c r="K1743" i="26"/>
  <c r="K1744" i="26"/>
  <c r="K1745" i="26"/>
  <c r="K1746" i="26"/>
  <c r="K1747" i="26"/>
  <c r="K1748" i="26"/>
  <c r="K1734" i="26"/>
  <c r="K1717" i="26"/>
  <c r="K1718" i="26"/>
  <c r="K1719" i="26"/>
  <c r="K1720" i="26"/>
  <c r="K1721" i="26"/>
  <c r="K1722" i="26"/>
  <c r="K1723" i="26"/>
  <c r="K1724" i="26"/>
  <c r="K1725" i="26"/>
  <c r="K1726" i="26"/>
  <c r="K1727" i="26"/>
  <c r="K1728" i="26"/>
  <c r="K1729" i="26"/>
  <c r="K1730" i="26"/>
  <c r="K1716" i="26"/>
  <c r="K1700" i="26"/>
  <c r="K1701" i="26"/>
  <c r="K1702" i="26"/>
  <c r="K1703" i="26"/>
  <c r="K1704" i="26"/>
  <c r="K1705" i="26"/>
  <c r="K1706" i="26"/>
  <c r="K1707" i="26"/>
  <c r="K1708" i="26"/>
  <c r="K1709" i="26"/>
  <c r="K1710" i="26"/>
  <c r="K1711" i="26"/>
  <c r="K1712" i="26"/>
  <c r="K1713" i="26"/>
  <c r="K1699" i="26"/>
  <c r="K1665" i="26"/>
  <c r="K1666" i="26"/>
  <c r="K1667" i="26"/>
  <c r="K1668" i="26"/>
  <c r="K1669" i="26"/>
  <c r="K1670" i="26"/>
  <c r="K1671" i="26"/>
  <c r="K1672" i="26"/>
  <c r="K1673" i="26"/>
  <c r="K1674" i="26"/>
  <c r="K1675" i="26"/>
  <c r="K1676" i="26"/>
  <c r="K1677" i="26"/>
  <c r="K1678" i="26"/>
  <c r="K1664" i="26"/>
  <c r="K1648" i="26"/>
  <c r="K1649" i="26"/>
  <c r="K1650" i="26"/>
  <c r="K1651" i="26"/>
  <c r="K1652" i="26"/>
  <c r="K1653" i="26"/>
  <c r="K1654" i="26"/>
  <c r="K1655" i="26"/>
  <c r="K1656" i="26"/>
  <c r="K1657" i="26"/>
  <c r="K1658" i="26"/>
  <c r="K1659" i="26"/>
  <c r="K1660" i="26"/>
  <c r="K1661" i="26"/>
  <c r="K1647" i="26"/>
  <c r="K1631" i="26"/>
  <c r="K1632" i="26"/>
  <c r="K1633" i="26"/>
  <c r="K1634" i="26"/>
  <c r="K1635" i="26"/>
  <c r="K1636" i="26"/>
  <c r="K1637" i="26"/>
  <c r="K1638" i="26"/>
  <c r="K1639" i="26"/>
  <c r="K1640" i="26"/>
  <c r="K1641" i="26"/>
  <c r="K1642" i="26"/>
  <c r="K1643" i="26"/>
  <c r="K1644" i="26"/>
  <c r="K1630" i="26"/>
  <c r="K1614" i="26"/>
  <c r="K1615" i="26"/>
  <c r="K1616" i="26"/>
  <c r="K1617" i="26"/>
  <c r="K1618" i="26"/>
  <c r="K1619" i="26"/>
  <c r="K1620" i="26"/>
  <c r="K1621" i="26"/>
  <c r="K1622" i="26"/>
  <c r="K1623" i="26"/>
  <c r="K1624" i="26"/>
  <c r="K1625" i="26"/>
  <c r="K1626" i="26"/>
  <c r="K1627" i="26"/>
  <c r="K1613" i="26"/>
  <c r="K1597" i="26"/>
  <c r="K1598" i="26"/>
  <c r="K1599" i="26"/>
  <c r="K1600" i="26"/>
  <c r="K1601" i="26"/>
  <c r="K1602" i="26"/>
  <c r="K1603" i="26"/>
  <c r="K1604" i="26"/>
  <c r="K1605" i="26"/>
  <c r="K1606" i="26"/>
  <c r="K1607" i="26"/>
  <c r="K1608" i="26"/>
  <c r="K1609" i="26"/>
  <c r="K1610" i="26"/>
  <c r="K1596" i="26"/>
  <c r="K1579" i="26"/>
  <c r="K1580" i="26"/>
  <c r="K1581" i="26"/>
  <c r="K1582" i="26"/>
  <c r="K1583" i="26"/>
  <c r="K1584" i="26"/>
  <c r="K1585" i="26"/>
  <c r="K1586" i="26"/>
  <c r="K1587" i="26"/>
  <c r="K1588" i="26"/>
  <c r="K1589" i="26"/>
  <c r="K1590" i="26"/>
  <c r="K1591" i="26"/>
  <c r="K1592" i="26"/>
  <c r="K1578" i="26"/>
  <c r="K1562" i="26"/>
  <c r="K1563" i="26"/>
  <c r="K1564" i="26"/>
  <c r="K1565" i="26"/>
  <c r="K1566" i="26"/>
  <c r="K1567" i="26"/>
  <c r="K1568" i="26"/>
  <c r="K1569" i="26"/>
  <c r="K1570" i="26"/>
  <c r="K1571" i="26"/>
  <c r="K1572" i="26"/>
  <c r="K1573" i="26"/>
  <c r="K1574" i="26"/>
  <c r="K1575" i="26"/>
  <c r="K1561" i="26"/>
  <c r="K1545" i="26"/>
  <c r="K1546" i="26"/>
  <c r="K1547" i="26"/>
  <c r="K1548" i="26"/>
  <c r="K1549" i="26"/>
  <c r="K1550" i="26"/>
  <c r="K1551" i="26"/>
  <c r="K1552" i="26"/>
  <c r="K1553" i="26"/>
  <c r="K1554" i="26"/>
  <c r="K1555" i="26"/>
  <c r="K1556" i="26"/>
  <c r="K1557" i="26"/>
  <c r="K1558" i="26"/>
  <c r="K1544" i="26"/>
  <c r="K1528" i="26"/>
  <c r="K1529" i="26"/>
  <c r="K1530" i="26"/>
  <c r="K1531" i="26"/>
  <c r="K1532" i="26"/>
  <c r="K1533" i="26"/>
  <c r="K1534" i="26"/>
  <c r="K1535" i="26"/>
  <c r="K1536" i="26"/>
  <c r="K1537" i="26"/>
  <c r="K1538" i="26"/>
  <c r="K1539" i="26"/>
  <c r="K1540" i="26"/>
  <c r="K1541" i="26"/>
  <c r="K1527" i="26"/>
  <c r="K1511" i="26"/>
  <c r="K1512" i="26"/>
  <c r="K1513" i="26"/>
  <c r="K1514" i="26"/>
  <c r="K1515" i="26"/>
  <c r="K1516" i="26"/>
  <c r="K1517" i="26"/>
  <c r="K1518" i="26"/>
  <c r="K1519" i="26"/>
  <c r="K1520" i="26"/>
  <c r="K1521" i="26"/>
  <c r="K1522" i="26"/>
  <c r="K1523" i="26"/>
  <c r="K1524" i="26"/>
  <c r="K1510" i="26"/>
  <c r="K1494" i="26"/>
  <c r="K1495" i="26"/>
  <c r="K1496" i="26"/>
  <c r="K1497" i="26"/>
  <c r="K1498" i="26"/>
  <c r="K1499" i="26"/>
  <c r="K1500" i="26"/>
  <c r="K1501" i="26"/>
  <c r="K1502" i="26"/>
  <c r="K1503" i="26"/>
  <c r="K1504" i="26"/>
  <c r="K1505" i="26"/>
  <c r="K1506" i="26"/>
  <c r="K1507" i="26"/>
  <c r="K1493" i="26"/>
  <c r="K1477" i="26"/>
  <c r="K1478" i="26"/>
  <c r="K1479" i="26"/>
  <c r="K1480" i="26"/>
  <c r="K1481" i="26"/>
  <c r="K1482" i="26"/>
  <c r="K1483" i="26"/>
  <c r="K1484" i="26"/>
  <c r="K1485" i="26"/>
  <c r="K1486" i="26"/>
  <c r="K1487" i="26"/>
  <c r="K1488" i="26"/>
  <c r="K1489" i="26"/>
  <c r="K1490" i="26"/>
  <c r="K1476" i="26"/>
  <c r="K1425" i="26"/>
  <c r="K1426" i="26"/>
  <c r="K1427" i="26"/>
  <c r="K1428" i="26"/>
  <c r="K1429" i="26"/>
  <c r="K1430" i="26"/>
  <c r="K1431" i="26"/>
  <c r="K1432" i="26"/>
  <c r="K1433" i="26"/>
  <c r="K1434" i="26"/>
  <c r="K1435" i="26"/>
  <c r="K1436" i="26"/>
  <c r="K1437" i="26"/>
  <c r="K1438" i="26"/>
  <c r="K1439" i="26"/>
  <c r="K1424" i="26"/>
  <c r="K1407" i="26"/>
  <c r="K1408" i="26"/>
  <c r="K1409" i="26"/>
  <c r="K1410" i="26"/>
  <c r="K1411" i="26"/>
  <c r="K1412" i="26"/>
  <c r="K1413" i="26"/>
  <c r="K1414" i="26"/>
  <c r="K1415" i="26"/>
  <c r="K1416" i="26"/>
  <c r="K1417" i="26"/>
  <c r="K1418" i="26"/>
  <c r="K1419" i="26"/>
  <c r="K1420" i="26"/>
  <c r="K1421" i="26"/>
  <c r="K1406" i="26"/>
  <c r="I160" i="16"/>
  <c r="I159" i="16"/>
  <c r="I158" i="16"/>
  <c r="I1476" i="26" l="1"/>
  <c r="K1460" i="26"/>
  <c r="K1461" i="26"/>
  <c r="K1462" i="26"/>
  <c r="K1463" i="26"/>
  <c r="K1464" i="26"/>
  <c r="K1465" i="26"/>
  <c r="K1466" i="26"/>
  <c r="K1467" i="26"/>
  <c r="K1468" i="26"/>
  <c r="K1469" i="26"/>
  <c r="K1470" i="26"/>
  <c r="K1471" i="26"/>
  <c r="K1472" i="26"/>
  <c r="K1473" i="26"/>
  <c r="K1443" i="26"/>
  <c r="K1444" i="26"/>
  <c r="K1445" i="26"/>
  <c r="K1446" i="26"/>
  <c r="K1447" i="26"/>
  <c r="K1448" i="26"/>
  <c r="K1449" i="26"/>
  <c r="K1450" i="26"/>
  <c r="K1451" i="26"/>
  <c r="K1452" i="26"/>
  <c r="K1453" i="26"/>
  <c r="K1454" i="26"/>
  <c r="K1455" i="26"/>
  <c r="K1456" i="26"/>
  <c r="K1442" i="26"/>
  <c r="K1389" i="26"/>
  <c r="K1390" i="26"/>
  <c r="K1391" i="26"/>
  <c r="K1392" i="26"/>
  <c r="K1393" i="26"/>
  <c r="K1394" i="26"/>
  <c r="K1395" i="26"/>
  <c r="K1396" i="26"/>
  <c r="K1397" i="26"/>
  <c r="K1398" i="26"/>
  <c r="K1399" i="26"/>
  <c r="K1400" i="26"/>
  <c r="K1401" i="26"/>
  <c r="K1402" i="26"/>
  <c r="K1403" i="26"/>
  <c r="K1388" i="26"/>
  <c r="B24" i="25"/>
  <c r="B23" i="25"/>
  <c r="B22" i="25"/>
  <c r="B21" i="25"/>
  <c r="B20" i="25"/>
  <c r="C23" i="25"/>
  <c r="C22" i="25"/>
  <c r="C21" i="25"/>
  <c r="C20" i="25"/>
  <c r="K1349" i="26"/>
  <c r="K1350" i="26"/>
  <c r="K1351" i="26"/>
  <c r="K1352" i="26"/>
  <c r="K1353" i="26"/>
  <c r="K1354" i="26"/>
  <c r="K1355" i="26"/>
  <c r="K1356" i="26"/>
  <c r="K1357" i="26"/>
  <c r="K1358" i="26"/>
  <c r="K1348" i="26"/>
  <c r="K1336" i="26"/>
  <c r="K1337" i="26"/>
  <c r="K1338" i="26"/>
  <c r="K1339" i="26"/>
  <c r="K1340" i="26"/>
  <c r="K1341" i="26"/>
  <c r="K1342" i="26"/>
  <c r="K1343" i="26"/>
  <c r="K1344" i="26"/>
  <c r="K1345" i="26"/>
  <c r="K1335" i="26"/>
  <c r="K1323" i="26"/>
  <c r="K1324" i="26"/>
  <c r="K1325" i="26"/>
  <c r="K1326" i="26"/>
  <c r="K1327" i="26"/>
  <c r="K1328" i="26"/>
  <c r="K1329" i="26"/>
  <c r="K1330" i="26"/>
  <c r="K1331" i="26"/>
  <c r="K1332" i="26"/>
  <c r="K1322" i="26"/>
  <c r="K1310" i="26"/>
  <c r="K1311" i="26"/>
  <c r="K1312" i="26"/>
  <c r="K1313" i="26"/>
  <c r="K1314" i="26"/>
  <c r="K1315" i="26"/>
  <c r="K1316" i="26"/>
  <c r="K1317" i="26"/>
  <c r="K1318" i="26"/>
  <c r="K1319" i="26"/>
  <c r="K1309" i="26"/>
  <c r="K1297" i="26"/>
  <c r="K1298" i="26"/>
  <c r="K1299" i="26"/>
  <c r="K1300" i="26"/>
  <c r="K1301" i="26"/>
  <c r="K1302" i="26"/>
  <c r="K1303" i="26"/>
  <c r="K1304" i="26"/>
  <c r="K1305" i="26"/>
  <c r="K1306" i="26"/>
  <c r="K1296" i="26"/>
  <c r="K1284" i="26"/>
  <c r="K1285" i="26"/>
  <c r="K1286" i="26"/>
  <c r="K1287" i="26"/>
  <c r="K1288" i="26"/>
  <c r="K1289" i="26"/>
  <c r="K1290" i="26"/>
  <c r="K1291" i="26"/>
  <c r="K1292" i="26"/>
  <c r="K1293" i="26"/>
  <c r="K1283" i="26"/>
  <c r="K1258" i="26"/>
  <c r="K1259" i="26"/>
  <c r="K1260" i="26"/>
  <c r="K1261" i="26"/>
  <c r="K1262" i="26"/>
  <c r="K1263" i="26"/>
  <c r="K1264" i="26"/>
  <c r="K1265" i="26"/>
  <c r="K1266" i="26"/>
  <c r="K1267" i="26"/>
  <c r="K1257" i="26"/>
  <c r="K1245" i="26"/>
  <c r="K1246" i="26"/>
  <c r="K1247" i="26"/>
  <c r="K1248" i="26"/>
  <c r="K1249" i="26"/>
  <c r="K1250" i="26"/>
  <c r="K1251" i="26"/>
  <c r="K1252" i="26"/>
  <c r="K1253" i="26"/>
  <c r="K1254" i="26"/>
  <c r="K1244" i="26"/>
  <c r="K1232" i="26"/>
  <c r="K1233" i="26"/>
  <c r="K1234" i="26"/>
  <c r="K1235" i="26"/>
  <c r="K1236" i="26"/>
  <c r="K1237" i="26"/>
  <c r="K1238" i="26"/>
  <c r="K1239" i="26"/>
  <c r="K1240" i="26"/>
  <c r="K1241" i="26"/>
  <c r="K1231" i="26"/>
  <c r="K1179" i="26"/>
  <c r="K1180" i="26"/>
  <c r="K1181" i="26"/>
  <c r="K1182" i="26"/>
  <c r="K1183" i="26"/>
  <c r="K1184" i="26"/>
  <c r="K1185" i="26"/>
  <c r="K1186" i="26"/>
  <c r="K1187" i="26"/>
  <c r="K1188" i="26"/>
  <c r="K1178" i="26"/>
  <c r="K1153" i="26"/>
  <c r="K1154" i="26"/>
  <c r="K1155" i="26"/>
  <c r="K1156" i="26"/>
  <c r="K1157" i="26"/>
  <c r="K1158" i="26"/>
  <c r="K1159" i="26"/>
  <c r="K1160" i="26"/>
  <c r="K1161" i="26"/>
  <c r="K1162" i="26"/>
  <c r="K1152" i="26"/>
  <c r="K1009" i="26"/>
  <c r="K1010" i="26"/>
  <c r="K1011" i="26"/>
  <c r="K1012" i="26"/>
  <c r="K1013" i="26"/>
  <c r="K1014" i="26"/>
  <c r="K1015" i="26"/>
  <c r="K1016" i="26"/>
  <c r="K1017" i="26"/>
  <c r="K1018" i="26"/>
  <c r="K1008" i="26"/>
  <c r="K996" i="26"/>
  <c r="K997" i="26"/>
  <c r="K998" i="26"/>
  <c r="K999" i="26"/>
  <c r="K1000" i="26"/>
  <c r="K1001" i="26"/>
  <c r="K1002" i="26"/>
  <c r="K1003" i="26"/>
  <c r="K1004" i="26"/>
  <c r="K1005" i="26"/>
  <c r="K995" i="26"/>
  <c r="K983" i="26"/>
  <c r="K984" i="26"/>
  <c r="K985" i="26"/>
  <c r="K986" i="26"/>
  <c r="K987" i="26"/>
  <c r="K988" i="26"/>
  <c r="K989" i="26"/>
  <c r="K990" i="26"/>
  <c r="K991" i="26"/>
  <c r="K992" i="26"/>
  <c r="K982" i="26"/>
  <c r="K1113" i="26"/>
  <c r="K1114" i="26"/>
  <c r="K1115" i="26"/>
  <c r="K1116" i="26"/>
  <c r="K1117" i="26"/>
  <c r="K1118" i="26"/>
  <c r="K1119" i="26"/>
  <c r="K1120" i="26"/>
  <c r="K1121" i="26"/>
  <c r="K1122" i="26"/>
  <c r="K1112" i="26"/>
  <c r="K1126" i="26"/>
  <c r="K1127" i="26"/>
  <c r="K1128" i="26"/>
  <c r="K1129" i="26"/>
  <c r="K1130" i="26"/>
  <c r="K1131" i="26"/>
  <c r="K1132" i="26"/>
  <c r="K1133" i="26"/>
  <c r="K1134" i="26"/>
  <c r="K1135" i="26"/>
  <c r="K1125" i="26"/>
  <c r="K1457" i="26" l="1"/>
  <c r="G137" i="16" s="1"/>
  <c r="J137" i="16" s="1"/>
  <c r="K956" i="26"/>
  <c r="K957" i="26"/>
  <c r="K958" i="26"/>
  <c r="K959" i="26"/>
  <c r="K960" i="26"/>
  <c r="K961" i="26"/>
  <c r="K962" i="26"/>
  <c r="K963" i="26"/>
  <c r="K964" i="26"/>
  <c r="K955" i="26"/>
  <c r="K943" i="26"/>
  <c r="K944" i="26"/>
  <c r="K945" i="26"/>
  <c r="K946" i="26"/>
  <c r="K947" i="26"/>
  <c r="K948" i="26"/>
  <c r="K949" i="26"/>
  <c r="K950" i="26"/>
  <c r="K951" i="26"/>
  <c r="K942" i="26"/>
  <c r="K811" i="26"/>
  <c r="K812" i="26"/>
  <c r="K813" i="26"/>
  <c r="K814" i="26"/>
  <c r="K815" i="26"/>
  <c r="K816" i="26"/>
  <c r="K817" i="26"/>
  <c r="K818" i="26"/>
  <c r="K819" i="26"/>
  <c r="K820" i="26"/>
  <c r="K810" i="26"/>
  <c r="K798" i="26"/>
  <c r="K799" i="26"/>
  <c r="K800" i="26"/>
  <c r="K801" i="26"/>
  <c r="K802" i="26"/>
  <c r="K803" i="26"/>
  <c r="K804" i="26"/>
  <c r="K805" i="26"/>
  <c r="K806" i="26"/>
  <c r="K807" i="26"/>
  <c r="K797" i="26"/>
  <c r="K785" i="26"/>
  <c r="K786" i="26"/>
  <c r="K787" i="26"/>
  <c r="K788" i="26"/>
  <c r="K789" i="26"/>
  <c r="K790" i="26"/>
  <c r="K791" i="26"/>
  <c r="K792" i="26"/>
  <c r="K793" i="26"/>
  <c r="K794" i="26"/>
  <c r="K784" i="26"/>
  <c r="K824" i="26"/>
  <c r="K825" i="26"/>
  <c r="K826" i="26"/>
  <c r="K827" i="26"/>
  <c r="K828" i="26"/>
  <c r="K829" i="26"/>
  <c r="K830" i="26"/>
  <c r="K831" i="26"/>
  <c r="K832" i="26"/>
  <c r="K833" i="26"/>
  <c r="K823" i="26"/>
  <c r="K837" i="26"/>
  <c r="K838" i="26"/>
  <c r="K839" i="26"/>
  <c r="K840" i="26"/>
  <c r="K841" i="26"/>
  <c r="K842" i="26"/>
  <c r="K843" i="26"/>
  <c r="K844" i="26"/>
  <c r="K845" i="26"/>
  <c r="K846" i="26"/>
  <c r="K836" i="26"/>
  <c r="K781" i="26"/>
  <c r="K780" i="26"/>
  <c r="K779" i="26"/>
  <c r="K778" i="26"/>
  <c r="K777" i="26"/>
  <c r="K776" i="26"/>
  <c r="K775" i="26"/>
  <c r="K774" i="26"/>
  <c r="K773" i="26"/>
  <c r="K772" i="26"/>
  <c r="K771" i="26"/>
  <c r="K768" i="26"/>
  <c r="K767" i="26"/>
  <c r="K766" i="26"/>
  <c r="K765" i="26"/>
  <c r="K764" i="26"/>
  <c r="K763" i="26"/>
  <c r="K762" i="26"/>
  <c r="K761" i="26"/>
  <c r="K760" i="26"/>
  <c r="K759" i="26"/>
  <c r="K758" i="26"/>
  <c r="K746" i="26"/>
  <c r="K747" i="26"/>
  <c r="K748" i="26"/>
  <c r="K749" i="26"/>
  <c r="K750" i="26"/>
  <c r="K751" i="26"/>
  <c r="K752" i="26"/>
  <c r="K753" i="26"/>
  <c r="K754" i="26"/>
  <c r="K755" i="26"/>
  <c r="K745" i="26"/>
  <c r="K733" i="26"/>
  <c r="K734" i="26"/>
  <c r="K735" i="26"/>
  <c r="K736" i="26"/>
  <c r="K737" i="26"/>
  <c r="K738" i="26"/>
  <c r="K739" i="26"/>
  <c r="K740" i="26"/>
  <c r="K741" i="26"/>
  <c r="K742" i="26"/>
  <c r="K732" i="26"/>
  <c r="K720" i="26"/>
  <c r="K721" i="26"/>
  <c r="K722" i="26"/>
  <c r="K723" i="26"/>
  <c r="K724" i="26"/>
  <c r="K725" i="26"/>
  <c r="K726" i="26"/>
  <c r="K727" i="26"/>
  <c r="K728" i="26"/>
  <c r="K729" i="26"/>
  <c r="K719" i="26"/>
  <c r="K707" i="26"/>
  <c r="K708" i="26"/>
  <c r="K709" i="26"/>
  <c r="K710" i="26"/>
  <c r="K711" i="26"/>
  <c r="K712" i="26"/>
  <c r="K713" i="26"/>
  <c r="K714" i="26"/>
  <c r="K715" i="26"/>
  <c r="K716" i="26"/>
  <c r="K706" i="26"/>
  <c r="K694" i="26"/>
  <c r="K695" i="26"/>
  <c r="K696" i="26"/>
  <c r="K697" i="26"/>
  <c r="K698" i="26"/>
  <c r="K699" i="26"/>
  <c r="K700" i="26"/>
  <c r="K701" i="26"/>
  <c r="K702" i="26"/>
  <c r="K703" i="26"/>
  <c r="K693" i="26"/>
  <c r="K681" i="26"/>
  <c r="K682" i="26"/>
  <c r="K683" i="26"/>
  <c r="K684" i="26"/>
  <c r="K685" i="26"/>
  <c r="K686" i="26"/>
  <c r="K687" i="26"/>
  <c r="K688" i="26"/>
  <c r="K689" i="26"/>
  <c r="K690" i="26"/>
  <c r="K680" i="26"/>
  <c r="K668" i="26"/>
  <c r="K669" i="26"/>
  <c r="K670" i="26"/>
  <c r="K671" i="26"/>
  <c r="K672" i="26"/>
  <c r="K673" i="26"/>
  <c r="K674" i="26"/>
  <c r="K675" i="26"/>
  <c r="K676" i="26"/>
  <c r="K677" i="26"/>
  <c r="K667" i="26"/>
  <c r="K655" i="26"/>
  <c r="K656" i="26"/>
  <c r="K657" i="26"/>
  <c r="K658" i="26"/>
  <c r="K659" i="26"/>
  <c r="K660" i="26"/>
  <c r="K661" i="26"/>
  <c r="K662" i="26"/>
  <c r="K663" i="26"/>
  <c r="K664" i="26"/>
  <c r="K654" i="26"/>
  <c r="K642" i="26"/>
  <c r="K643" i="26"/>
  <c r="K644" i="26"/>
  <c r="K645" i="26"/>
  <c r="K646" i="26"/>
  <c r="K647" i="26"/>
  <c r="K648" i="26"/>
  <c r="K649" i="26"/>
  <c r="K650" i="26"/>
  <c r="K651" i="26"/>
  <c r="K641" i="26"/>
  <c r="K629" i="26"/>
  <c r="K630" i="26"/>
  <c r="K631" i="26"/>
  <c r="K632" i="26"/>
  <c r="K633" i="26"/>
  <c r="J208" i="16" s="1"/>
  <c r="K634" i="26"/>
  <c r="K635" i="26"/>
  <c r="K636" i="26"/>
  <c r="K637" i="26"/>
  <c r="K638" i="26"/>
  <c r="K628" i="26"/>
  <c r="K616" i="26"/>
  <c r="K617" i="26"/>
  <c r="K618" i="26"/>
  <c r="K619" i="26"/>
  <c r="K620" i="26"/>
  <c r="K621" i="26"/>
  <c r="K622" i="26"/>
  <c r="K623" i="26"/>
  <c r="K624" i="26"/>
  <c r="K625" i="26"/>
  <c r="K615" i="26"/>
  <c r="K612" i="26"/>
  <c r="K611" i="26"/>
  <c r="K610" i="26"/>
  <c r="K609" i="26"/>
  <c r="J196" i="16" s="1"/>
  <c r="K608" i="26"/>
  <c r="K607" i="26"/>
  <c r="K606" i="26"/>
  <c r="K605" i="26"/>
  <c r="K604" i="26"/>
  <c r="K603" i="26"/>
  <c r="K602" i="26"/>
  <c r="K590" i="26"/>
  <c r="K591" i="26"/>
  <c r="K592" i="26"/>
  <c r="K593" i="26"/>
  <c r="K594" i="26"/>
  <c r="K595" i="26"/>
  <c r="K596" i="26"/>
  <c r="K597" i="26"/>
  <c r="K598" i="26"/>
  <c r="K599" i="26"/>
  <c r="K589" i="26"/>
  <c r="K586" i="26"/>
  <c r="K585" i="26"/>
  <c r="K584" i="26"/>
  <c r="K583" i="26"/>
  <c r="K582" i="26"/>
  <c r="K581" i="26"/>
  <c r="K580" i="26"/>
  <c r="K579" i="26"/>
  <c r="K578" i="26"/>
  <c r="K577" i="26"/>
  <c r="K576" i="26"/>
  <c r="K564" i="26"/>
  <c r="K565" i="26"/>
  <c r="K566" i="26"/>
  <c r="K567" i="26"/>
  <c r="K568" i="26"/>
  <c r="K569" i="26"/>
  <c r="K570" i="26"/>
  <c r="K571" i="26"/>
  <c r="K572" i="26"/>
  <c r="K573" i="26"/>
  <c r="K563" i="26"/>
  <c r="K551" i="26"/>
  <c r="K552" i="26"/>
  <c r="K553" i="26"/>
  <c r="K554" i="26"/>
  <c r="K555" i="26"/>
  <c r="K556" i="26"/>
  <c r="K557" i="26"/>
  <c r="K558" i="26"/>
  <c r="K559" i="26"/>
  <c r="K550" i="26"/>
  <c r="K237" i="26"/>
  <c r="K238" i="26"/>
  <c r="K239" i="26"/>
  <c r="K240" i="26"/>
  <c r="K241" i="26"/>
  <c r="K242" i="26"/>
  <c r="K243" i="26"/>
  <c r="K244" i="26"/>
  <c r="K245" i="26"/>
  <c r="I196" i="26"/>
  <c r="K196" i="26" s="1"/>
  <c r="I197" i="26"/>
  <c r="K197" i="26" s="1"/>
  <c r="I198" i="26"/>
  <c r="K198" i="26" s="1"/>
  <c r="I199" i="26"/>
  <c r="K199" i="26" s="1"/>
  <c r="I200" i="26"/>
  <c r="K200" i="26" s="1"/>
  <c r="I201" i="26"/>
  <c r="K201" i="26" s="1"/>
  <c r="I203" i="26"/>
  <c r="K203" i="26" s="1"/>
  <c r="I204" i="26"/>
  <c r="K204" i="26" s="1"/>
  <c r="I205" i="26"/>
  <c r="K205" i="26" s="1"/>
  <c r="I206" i="26"/>
  <c r="K206" i="26" s="1"/>
  <c r="I195" i="26"/>
  <c r="K195" i="26" s="1"/>
  <c r="K219" i="26"/>
  <c r="K218" i="26"/>
  <c r="K217" i="26"/>
  <c r="K216" i="26"/>
  <c r="K215" i="26"/>
  <c r="G214" i="26"/>
  <c r="K214" i="26" s="1"/>
  <c r="G213" i="26"/>
  <c r="K213" i="26" s="1"/>
  <c r="G212" i="26"/>
  <c r="K212" i="26" s="1"/>
  <c r="K211" i="26"/>
  <c r="K210" i="26"/>
  <c r="K209" i="26"/>
  <c r="K183" i="26"/>
  <c r="G185" i="26"/>
  <c r="I185" i="26"/>
  <c r="K185" i="26" s="1"/>
  <c r="K184" i="26"/>
  <c r="K188" i="26"/>
  <c r="K189" i="26"/>
  <c r="K190" i="26"/>
  <c r="K191" i="26"/>
  <c r="K182" i="26"/>
  <c r="K156" i="26"/>
  <c r="K157" i="26"/>
  <c r="K161" i="26"/>
  <c r="K162" i="26"/>
  <c r="K163" i="26"/>
  <c r="K164" i="26"/>
  <c r="K155" i="26"/>
  <c r="I165" i="26"/>
  <c r="G165" i="26"/>
  <c r="K165" i="26" s="1"/>
  <c r="I160" i="26"/>
  <c r="G160" i="26"/>
  <c r="K160" i="26" s="1"/>
  <c r="I159" i="26"/>
  <c r="G159" i="26"/>
  <c r="K159" i="26" s="1"/>
  <c r="I158" i="26"/>
  <c r="G158" i="26"/>
  <c r="K158" i="26" s="1"/>
  <c r="K143" i="26"/>
  <c r="K144" i="26"/>
  <c r="K148" i="26"/>
  <c r="K149" i="26"/>
  <c r="K150" i="26"/>
  <c r="K151" i="26"/>
  <c r="K142" i="26"/>
  <c r="I152" i="26"/>
  <c r="G152" i="26"/>
  <c r="K152" i="26" s="1"/>
  <c r="I147" i="26"/>
  <c r="G147" i="26"/>
  <c r="K147" i="26" s="1"/>
  <c r="I146" i="26"/>
  <c r="G146" i="26"/>
  <c r="K146" i="26" s="1"/>
  <c r="I145" i="26"/>
  <c r="G145" i="26"/>
  <c r="K145" i="26" s="1"/>
  <c r="K129" i="26"/>
  <c r="K130" i="26"/>
  <c r="K131" i="26"/>
  <c r="K135" i="26"/>
  <c r="K136" i="26"/>
  <c r="K137" i="26"/>
  <c r="K138" i="26"/>
  <c r="G132" i="26"/>
  <c r="K132" i="26" s="1"/>
  <c r="I132" i="26"/>
  <c r="K126" i="26"/>
  <c r="K84" i="26"/>
  <c r="K113" i="26"/>
  <c r="K87" i="26"/>
  <c r="K103" i="26"/>
  <c r="K104" i="26"/>
  <c r="K105" i="26"/>
  <c r="K109" i="26"/>
  <c r="K110" i="26"/>
  <c r="K111" i="26"/>
  <c r="K112" i="26"/>
  <c r="K78" i="26"/>
  <c r="K79" i="26"/>
  <c r="K83" i="26"/>
  <c r="K85" i="26"/>
  <c r="K86" i="26"/>
  <c r="K77" i="26"/>
  <c r="G81" i="26"/>
  <c r="K81" i="26" s="1"/>
  <c r="G80" i="26"/>
  <c r="I80" i="26" s="1"/>
  <c r="K80" i="26" s="1"/>
  <c r="I20" i="26"/>
  <c r="I23" i="26"/>
  <c r="K23" i="26" s="1"/>
  <c r="K153" i="26" l="1"/>
  <c r="G27" i="16" s="1"/>
  <c r="I112" i="16"/>
  <c r="I113" i="16"/>
  <c r="I114" i="16"/>
  <c r="I115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11" i="16"/>
  <c r="I99" i="16"/>
  <c r="I100" i="16"/>
  <c r="I101" i="16"/>
  <c r="I102" i="16"/>
  <c r="I103" i="16"/>
  <c r="I104" i="16"/>
  <c r="I105" i="16"/>
  <c r="I106" i="16"/>
  <c r="I107" i="16"/>
  <c r="I108" i="16"/>
  <c r="I109" i="16"/>
  <c r="I98" i="16"/>
  <c r="I94" i="16"/>
  <c r="I95" i="16"/>
  <c r="I96" i="16"/>
  <c r="I93" i="16"/>
  <c r="I87" i="16"/>
  <c r="I63" i="16" l="1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62" i="16"/>
  <c r="I60" i="16"/>
  <c r="I58" i="16"/>
  <c r="I59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38" i="16"/>
  <c r="I39" i="16"/>
  <c r="I40" i="16"/>
  <c r="I41" i="16"/>
  <c r="I42" i="16"/>
  <c r="I32" i="16"/>
  <c r="I33" i="16"/>
  <c r="I34" i="16"/>
  <c r="I35" i="16"/>
  <c r="I23" i="16"/>
  <c r="I24" i="16"/>
  <c r="I25" i="16"/>
  <c r="I26" i="16"/>
  <c r="I27" i="16"/>
  <c r="I28" i="16"/>
  <c r="I29" i="16"/>
  <c r="B2861" i="26"/>
  <c r="I2876" i="26"/>
  <c r="K2876" i="26" s="1"/>
  <c r="G2876" i="26"/>
  <c r="I2875" i="26"/>
  <c r="K2875" i="26" s="1"/>
  <c r="G2875" i="26"/>
  <c r="I2874" i="26"/>
  <c r="K2874" i="26" s="1"/>
  <c r="G2874" i="26"/>
  <c r="I2873" i="26"/>
  <c r="K2873" i="26" s="1"/>
  <c r="G2873" i="26"/>
  <c r="I2872" i="26"/>
  <c r="K2872" i="26" s="1"/>
  <c r="G2872" i="26"/>
  <c r="I2871" i="26"/>
  <c r="K2871" i="26" s="1"/>
  <c r="G2871" i="26"/>
  <c r="I2870" i="26"/>
  <c r="K2870" i="26" s="1"/>
  <c r="G2870" i="26"/>
  <c r="I2869" i="26"/>
  <c r="K2869" i="26" s="1"/>
  <c r="G2869" i="26"/>
  <c r="I2868" i="26"/>
  <c r="K2868" i="26" s="1"/>
  <c r="G2868" i="26"/>
  <c r="I2867" i="26"/>
  <c r="K2867" i="26" s="1"/>
  <c r="G2867" i="26"/>
  <c r="I2866" i="26"/>
  <c r="K2866" i="26" s="1"/>
  <c r="G2866" i="26"/>
  <c r="I2865" i="26"/>
  <c r="K2865" i="26" s="1"/>
  <c r="G2865" i="26"/>
  <c r="I2864" i="26"/>
  <c r="K2864" i="26" s="1"/>
  <c r="G2864" i="26"/>
  <c r="I2863" i="26"/>
  <c r="K2863" i="26" s="1"/>
  <c r="G2863" i="26"/>
  <c r="I2862" i="26"/>
  <c r="G2862" i="26"/>
  <c r="I2859" i="26"/>
  <c r="G2859" i="26"/>
  <c r="I2858" i="26"/>
  <c r="G2858" i="26"/>
  <c r="I2857" i="26"/>
  <c r="G2857" i="26"/>
  <c r="I2856" i="26"/>
  <c r="G2856" i="26"/>
  <c r="I2855" i="26"/>
  <c r="G2855" i="26"/>
  <c r="I2854" i="26"/>
  <c r="G2854" i="26"/>
  <c r="I2853" i="26"/>
  <c r="G2853" i="26"/>
  <c r="I2852" i="26"/>
  <c r="G2852" i="26"/>
  <c r="I2851" i="26"/>
  <c r="G2851" i="26"/>
  <c r="I2850" i="26"/>
  <c r="G2850" i="26"/>
  <c r="I2849" i="26"/>
  <c r="G2849" i="26"/>
  <c r="I2848" i="26"/>
  <c r="G2848" i="26"/>
  <c r="I2847" i="26"/>
  <c r="G2847" i="26"/>
  <c r="I2846" i="26"/>
  <c r="G2846" i="26"/>
  <c r="I2845" i="26"/>
  <c r="K2860" i="26" s="1"/>
  <c r="G229" i="16" s="1"/>
  <c r="J229" i="16" s="1"/>
  <c r="G2845" i="26"/>
  <c r="B2844" i="26"/>
  <c r="B2827" i="26"/>
  <c r="B2810" i="26"/>
  <c r="B2794" i="26"/>
  <c r="B2793" i="26"/>
  <c r="B2776" i="26"/>
  <c r="B2759" i="26"/>
  <c r="B2742" i="26"/>
  <c r="B2725" i="26"/>
  <c r="B2708" i="26"/>
  <c r="B2691" i="26"/>
  <c r="B2690" i="26"/>
  <c r="B2673" i="26"/>
  <c r="B2656" i="26"/>
  <c r="I2842" i="26"/>
  <c r="K2842" i="26" s="1"/>
  <c r="G2842" i="26"/>
  <c r="I2841" i="26"/>
  <c r="K2841" i="26" s="1"/>
  <c r="G2841" i="26"/>
  <c r="I2840" i="26"/>
  <c r="K2840" i="26" s="1"/>
  <c r="G2840" i="26"/>
  <c r="I2839" i="26"/>
  <c r="K2839" i="26" s="1"/>
  <c r="G2839" i="26"/>
  <c r="I2838" i="26"/>
  <c r="K2838" i="26" s="1"/>
  <c r="G2838" i="26"/>
  <c r="I2837" i="26"/>
  <c r="K2837" i="26" s="1"/>
  <c r="G2837" i="26"/>
  <c r="I2836" i="26"/>
  <c r="K2836" i="26" s="1"/>
  <c r="G2836" i="26"/>
  <c r="I2835" i="26"/>
  <c r="K2835" i="26" s="1"/>
  <c r="G2835" i="26"/>
  <c r="I2834" i="26"/>
  <c r="K2834" i="26" s="1"/>
  <c r="G2834" i="26"/>
  <c r="I2833" i="26"/>
  <c r="K2833" i="26" s="1"/>
  <c r="G2833" i="26"/>
  <c r="I2832" i="26"/>
  <c r="K2832" i="26" s="1"/>
  <c r="G2832" i="26"/>
  <c r="I2831" i="26"/>
  <c r="K2831" i="26" s="1"/>
  <c r="G2831" i="26"/>
  <c r="I2830" i="26"/>
  <c r="K2830" i="26" s="1"/>
  <c r="G2830" i="26"/>
  <c r="I2829" i="26"/>
  <c r="K2829" i="26" s="1"/>
  <c r="G2829" i="26"/>
  <c r="I2828" i="26"/>
  <c r="K2828" i="26" s="1"/>
  <c r="G2828" i="26"/>
  <c r="I2825" i="26"/>
  <c r="G2825" i="26"/>
  <c r="I2824" i="26"/>
  <c r="G2824" i="26"/>
  <c r="I2823" i="26"/>
  <c r="G2823" i="26"/>
  <c r="I2822" i="26"/>
  <c r="G2822" i="26"/>
  <c r="I2821" i="26"/>
  <c r="G2821" i="26"/>
  <c r="I2820" i="26"/>
  <c r="G2820" i="26"/>
  <c r="I2819" i="26"/>
  <c r="G2819" i="26"/>
  <c r="I2818" i="26"/>
  <c r="G2818" i="26"/>
  <c r="I2817" i="26"/>
  <c r="G2817" i="26"/>
  <c r="I2816" i="26"/>
  <c r="G2816" i="26"/>
  <c r="I2815" i="26"/>
  <c r="G2815" i="26"/>
  <c r="I2814" i="26"/>
  <c r="G2814" i="26"/>
  <c r="I2813" i="26"/>
  <c r="G2813" i="26"/>
  <c r="I2812" i="26"/>
  <c r="G2812" i="26"/>
  <c r="I2811" i="26"/>
  <c r="K2826" i="26" s="1"/>
  <c r="G227" i="16" s="1"/>
  <c r="J227" i="16" s="1"/>
  <c r="G2811" i="26"/>
  <c r="I2808" i="26"/>
  <c r="I2807" i="26"/>
  <c r="I2806" i="26"/>
  <c r="I2805" i="26"/>
  <c r="I2804" i="26"/>
  <c r="I2803" i="26"/>
  <c r="I2802" i="26"/>
  <c r="I2801" i="26"/>
  <c r="I2800" i="26"/>
  <c r="I2799" i="26"/>
  <c r="I2798" i="26"/>
  <c r="I2797" i="26"/>
  <c r="I2796" i="26"/>
  <c r="I2795" i="26"/>
  <c r="I2794" i="26"/>
  <c r="K2809" i="26" s="1"/>
  <c r="G226" i="16" s="1"/>
  <c r="J226" i="16" s="1"/>
  <c r="G2794" i="26"/>
  <c r="I2791" i="26"/>
  <c r="K2791" i="26" s="1"/>
  <c r="G2791" i="26"/>
  <c r="I2790" i="26"/>
  <c r="K2790" i="26" s="1"/>
  <c r="G2790" i="26"/>
  <c r="I2789" i="26"/>
  <c r="K2789" i="26" s="1"/>
  <c r="G2789" i="26"/>
  <c r="I2788" i="26"/>
  <c r="K2788" i="26" s="1"/>
  <c r="G2788" i="26"/>
  <c r="I2787" i="26"/>
  <c r="K2787" i="26" s="1"/>
  <c r="G2787" i="26"/>
  <c r="I2786" i="26"/>
  <c r="K2786" i="26" s="1"/>
  <c r="G2786" i="26"/>
  <c r="I2785" i="26"/>
  <c r="K2785" i="26" s="1"/>
  <c r="G2785" i="26"/>
  <c r="I2784" i="26"/>
  <c r="K2784" i="26" s="1"/>
  <c r="G2784" i="26"/>
  <c r="I2783" i="26"/>
  <c r="K2783" i="26" s="1"/>
  <c r="G2783" i="26"/>
  <c r="I2782" i="26"/>
  <c r="K2782" i="26" s="1"/>
  <c r="G2782" i="26"/>
  <c r="I2781" i="26"/>
  <c r="K2781" i="26" s="1"/>
  <c r="G2781" i="26"/>
  <c r="I2780" i="26"/>
  <c r="K2780" i="26" s="1"/>
  <c r="G2780" i="26"/>
  <c r="I2779" i="26"/>
  <c r="K2779" i="26" s="1"/>
  <c r="G2779" i="26"/>
  <c r="I2778" i="26"/>
  <c r="K2778" i="26" s="1"/>
  <c r="G2778" i="26"/>
  <c r="I2777" i="26"/>
  <c r="G2777" i="26"/>
  <c r="I2774" i="26"/>
  <c r="K2774" i="26" s="1"/>
  <c r="I2773" i="26"/>
  <c r="K2773" i="26" s="1"/>
  <c r="I2772" i="26"/>
  <c r="K2772" i="26" s="1"/>
  <c r="I2771" i="26"/>
  <c r="K2771" i="26" s="1"/>
  <c r="I2770" i="26"/>
  <c r="K2770" i="26" s="1"/>
  <c r="I2769" i="26"/>
  <c r="K2769" i="26" s="1"/>
  <c r="I2768" i="26"/>
  <c r="K2768" i="26" s="1"/>
  <c r="I2767" i="26"/>
  <c r="K2767" i="26" s="1"/>
  <c r="I2766" i="26"/>
  <c r="K2766" i="26" s="1"/>
  <c r="I2765" i="26"/>
  <c r="K2765" i="26" s="1"/>
  <c r="I2764" i="26"/>
  <c r="K2764" i="26" s="1"/>
  <c r="I2763" i="26"/>
  <c r="K2763" i="26" s="1"/>
  <c r="I2762" i="26"/>
  <c r="K2762" i="26" s="1"/>
  <c r="I2761" i="26"/>
  <c r="K2761" i="26" s="1"/>
  <c r="I2760" i="26"/>
  <c r="K2760" i="26" s="1"/>
  <c r="I2757" i="26"/>
  <c r="G2757" i="26"/>
  <c r="I2756" i="26"/>
  <c r="G2756" i="26"/>
  <c r="I2755" i="26"/>
  <c r="G2755" i="26"/>
  <c r="I2754" i="26"/>
  <c r="G2754" i="26"/>
  <c r="I2753" i="26"/>
  <c r="G2753" i="26"/>
  <c r="I2752" i="26"/>
  <c r="G2752" i="26"/>
  <c r="I2751" i="26"/>
  <c r="G2751" i="26"/>
  <c r="I2750" i="26"/>
  <c r="G2750" i="26"/>
  <c r="I2749" i="26"/>
  <c r="G2749" i="26"/>
  <c r="I2748" i="26"/>
  <c r="G2748" i="26"/>
  <c r="I2747" i="26"/>
  <c r="G2747" i="26"/>
  <c r="I2746" i="26"/>
  <c r="G2746" i="26"/>
  <c r="I2745" i="26"/>
  <c r="G2745" i="26"/>
  <c r="I2744" i="26"/>
  <c r="G2744" i="26"/>
  <c r="I2743" i="26"/>
  <c r="K2758" i="26" s="1"/>
  <c r="G222" i="16" s="1"/>
  <c r="J222" i="16" s="1"/>
  <c r="G2743" i="26"/>
  <c r="I2740" i="26"/>
  <c r="K2740" i="26" s="1"/>
  <c r="G2740" i="26"/>
  <c r="I2739" i="26"/>
  <c r="K2739" i="26" s="1"/>
  <c r="G2739" i="26"/>
  <c r="I2738" i="26"/>
  <c r="K2738" i="26" s="1"/>
  <c r="G2738" i="26"/>
  <c r="I2737" i="26"/>
  <c r="K2737" i="26" s="1"/>
  <c r="G2737" i="26"/>
  <c r="I2736" i="26"/>
  <c r="K2736" i="26" s="1"/>
  <c r="G2736" i="26"/>
  <c r="I2735" i="26"/>
  <c r="K2735" i="26" s="1"/>
  <c r="G2735" i="26"/>
  <c r="I2734" i="26"/>
  <c r="K2734" i="26" s="1"/>
  <c r="G2734" i="26"/>
  <c r="I2733" i="26"/>
  <c r="K2733" i="26" s="1"/>
  <c r="G2733" i="26"/>
  <c r="I2732" i="26"/>
  <c r="K2732" i="26" s="1"/>
  <c r="G2732" i="26"/>
  <c r="I2731" i="26"/>
  <c r="K2731" i="26" s="1"/>
  <c r="G2731" i="26"/>
  <c r="I2730" i="26"/>
  <c r="K2730" i="26" s="1"/>
  <c r="G2730" i="26"/>
  <c r="I2729" i="26"/>
  <c r="K2729" i="26" s="1"/>
  <c r="G2729" i="26"/>
  <c r="I2728" i="26"/>
  <c r="K2728" i="26" s="1"/>
  <c r="G2728" i="26"/>
  <c r="I2727" i="26"/>
  <c r="K2727" i="26" s="1"/>
  <c r="G2727" i="26"/>
  <c r="I2726" i="26"/>
  <c r="G2726" i="26"/>
  <c r="I2723" i="26"/>
  <c r="G2723" i="26"/>
  <c r="I2722" i="26"/>
  <c r="G2722" i="26"/>
  <c r="I2721" i="26"/>
  <c r="G2721" i="26"/>
  <c r="I2720" i="26"/>
  <c r="G2720" i="26"/>
  <c r="I2719" i="26"/>
  <c r="G2719" i="26"/>
  <c r="I2718" i="26"/>
  <c r="G2718" i="26"/>
  <c r="I2717" i="26"/>
  <c r="G2717" i="26"/>
  <c r="I2716" i="26"/>
  <c r="G2716" i="26"/>
  <c r="I2715" i="26"/>
  <c r="G2715" i="26"/>
  <c r="I2714" i="26"/>
  <c r="G2714" i="26"/>
  <c r="I2713" i="26"/>
  <c r="G2713" i="26"/>
  <c r="I2712" i="26"/>
  <c r="G2712" i="26"/>
  <c r="I2711" i="26"/>
  <c r="G2711" i="26"/>
  <c r="I2710" i="26"/>
  <c r="G2710" i="26"/>
  <c r="I2709" i="26"/>
  <c r="K2724" i="26" s="1"/>
  <c r="G220" i="16" s="1"/>
  <c r="J220" i="16" s="1"/>
  <c r="G2709" i="26"/>
  <c r="G2706" i="26"/>
  <c r="I2706" i="26" s="1"/>
  <c r="K2706" i="26" s="1"/>
  <c r="G2705" i="26"/>
  <c r="I2705" i="26" s="1"/>
  <c r="K2705" i="26" s="1"/>
  <c r="G2704" i="26"/>
  <c r="I2704" i="26" s="1"/>
  <c r="K2704" i="26" s="1"/>
  <c r="G2703" i="26"/>
  <c r="I2703" i="26" s="1"/>
  <c r="K2703" i="26" s="1"/>
  <c r="G2702" i="26"/>
  <c r="I2702" i="26" s="1"/>
  <c r="K2702" i="26" s="1"/>
  <c r="G2701" i="26"/>
  <c r="I2701" i="26" s="1"/>
  <c r="K2701" i="26" s="1"/>
  <c r="G2700" i="26"/>
  <c r="I2700" i="26" s="1"/>
  <c r="K2700" i="26" s="1"/>
  <c r="G2699" i="26"/>
  <c r="I2699" i="26" s="1"/>
  <c r="K2699" i="26" s="1"/>
  <c r="G2698" i="26"/>
  <c r="I2698" i="26" s="1"/>
  <c r="K2698" i="26" s="1"/>
  <c r="G2697" i="26"/>
  <c r="I2697" i="26" s="1"/>
  <c r="K2697" i="26" s="1"/>
  <c r="G2696" i="26"/>
  <c r="I2696" i="26" s="1"/>
  <c r="K2696" i="26" s="1"/>
  <c r="G2695" i="26"/>
  <c r="I2695" i="26" s="1"/>
  <c r="K2695" i="26" s="1"/>
  <c r="G2694" i="26"/>
  <c r="I2694" i="26" s="1"/>
  <c r="K2694" i="26" s="1"/>
  <c r="G2693" i="26"/>
  <c r="I2693" i="26" s="1"/>
  <c r="K2693" i="26" s="1"/>
  <c r="G2692" i="26"/>
  <c r="I2692" i="26" s="1"/>
  <c r="K2692" i="26" s="1"/>
  <c r="I2688" i="26"/>
  <c r="G2688" i="26"/>
  <c r="I2687" i="26"/>
  <c r="G2687" i="26"/>
  <c r="I2686" i="26"/>
  <c r="G2686" i="26"/>
  <c r="I2685" i="26"/>
  <c r="G2685" i="26"/>
  <c r="I2684" i="26"/>
  <c r="G2684" i="26"/>
  <c r="I2683" i="26"/>
  <c r="G2683" i="26"/>
  <c r="I2682" i="26"/>
  <c r="G2682" i="26"/>
  <c r="I2681" i="26"/>
  <c r="G2681" i="26"/>
  <c r="I2680" i="26"/>
  <c r="G2680" i="26"/>
  <c r="I2679" i="26"/>
  <c r="G2679" i="26"/>
  <c r="I2678" i="26"/>
  <c r="G2678" i="26"/>
  <c r="I2677" i="26"/>
  <c r="G2677" i="26"/>
  <c r="I2676" i="26"/>
  <c r="G2676" i="26"/>
  <c r="I2675" i="26"/>
  <c r="G2675" i="26"/>
  <c r="I2674" i="26"/>
  <c r="K2689" i="26" s="1"/>
  <c r="G217" i="16" s="1"/>
  <c r="J217" i="16" s="1"/>
  <c r="G2674" i="26"/>
  <c r="I2671" i="26"/>
  <c r="K2671" i="26" s="1"/>
  <c r="G2671" i="26"/>
  <c r="I2670" i="26"/>
  <c r="K2670" i="26" s="1"/>
  <c r="G2670" i="26"/>
  <c r="I2669" i="26"/>
  <c r="K2669" i="26" s="1"/>
  <c r="G2669" i="26"/>
  <c r="I2668" i="26"/>
  <c r="K2668" i="26" s="1"/>
  <c r="G2668" i="26"/>
  <c r="I2667" i="26"/>
  <c r="K2667" i="26" s="1"/>
  <c r="G2667" i="26"/>
  <c r="I2666" i="26"/>
  <c r="K2666" i="26" s="1"/>
  <c r="G2666" i="26"/>
  <c r="I2665" i="26"/>
  <c r="K2665" i="26" s="1"/>
  <c r="G2665" i="26"/>
  <c r="I2664" i="26"/>
  <c r="K2664" i="26" s="1"/>
  <c r="G2664" i="26"/>
  <c r="I2663" i="26"/>
  <c r="K2663" i="26" s="1"/>
  <c r="G2663" i="26"/>
  <c r="I2662" i="26"/>
  <c r="K2662" i="26" s="1"/>
  <c r="G2662" i="26"/>
  <c r="I2661" i="26"/>
  <c r="K2661" i="26" s="1"/>
  <c r="G2661" i="26"/>
  <c r="I2660" i="26"/>
  <c r="K2660" i="26" s="1"/>
  <c r="G2660" i="26"/>
  <c r="I2659" i="26"/>
  <c r="K2659" i="26" s="1"/>
  <c r="G2659" i="26"/>
  <c r="I2658" i="26"/>
  <c r="K2658" i="26" s="1"/>
  <c r="G2658" i="26"/>
  <c r="I2657" i="26"/>
  <c r="G2657" i="26"/>
  <c r="B2639" i="26"/>
  <c r="B2622" i="26"/>
  <c r="B2621" i="26"/>
  <c r="B2604" i="26"/>
  <c r="B2587" i="26"/>
  <c r="B2586" i="26"/>
  <c r="I2584" i="26"/>
  <c r="G2584" i="26"/>
  <c r="I2583" i="26"/>
  <c r="G2583" i="26"/>
  <c r="I2582" i="26"/>
  <c r="G2582" i="26"/>
  <c r="I2581" i="26"/>
  <c r="G2581" i="26"/>
  <c r="I2580" i="26"/>
  <c r="G2580" i="26"/>
  <c r="I2579" i="26"/>
  <c r="G2579" i="26"/>
  <c r="I2578" i="26"/>
  <c r="G2578" i="26"/>
  <c r="I2577" i="26"/>
  <c r="G2577" i="26"/>
  <c r="I2576" i="26"/>
  <c r="G2576" i="26"/>
  <c r="I2575" i="26"/>
  <c r="G2575" i="26"/>
  <c r="I2574" i="26"/>
  <c r="G2574" i="26"/>
  <c r="I2573" i="26"/>
  <c r="G2573" i="26"/>
  <c r="I2572" i="26"/>
  <c r="G2572" i="26"/>
  <c r="I2571" i="26"/>
  <c r="G2571" i="26"/>
  <c r="I2570" i="26"/>
  <c r="G2570" i="26"/>
  <c r="B2569" i="26"/>
  <c r="B2552" i="26"/>
  <c r="B2535" i="26"/>
  <c r="B2518" i="26"/>
  <c r="B2501" i="26"/>
  <c r="B2484" i="26"/>
  <c r="B2467" i="26"/>
  <c r="B2466" i="26"/>
  <c r="B2449" i="26"/>
  <c r="B2432" i="26"/>
  <c r="B2415" i="26"/>
  <c r="B2398" i="26"/>
  <c r="B2381" i="26"/>
  <c r="B2364" i="26"/>
  <c r="B2347" i="26"/>
  <c r="B2330" i="26"/>
  <c r="B2313" i="26"/>
  <c r="B2296" i="26"/>
  <c r="B2279" i="26"/>
  <c r="I2277" i="26"/>
  <c r="G2277" i="26"/>
  <c r="I2276" i="26"/>
  <c r="G2276" i="26"/>
  <c r="I2275" i="26"/>
  <c r="G2275" i="26"/>
  <c r="I2274" i="26"/>
  <c r="G2274" i="26"/>
  <c r="I2273" i="26"/>
  <c r="G2273" i="26"/>
  <c r="I2272" i="26"/>
  <c r="G2272" i="26"/>
  <c r="I2271" i="26"/>
  <c r="G2271" i="26"/>
  <c r="I2270" i="26"/>
  <c r="G2270" i="26"/>
  <c r="I2269" i="26"/>
  <c r="G2269" i="26"/>
  <c r="I2268" i="26"/>
  <c r="G2268" i="26"/>
  <c r="I2267" i="26"/>
  <c r="G2267" i="26"/>
  <c r="I2266" i="26"/>
  <c r="G2266" i="26"/>
  <c r="I2265" i="26"/>
  <c r="G2265" i="26"/>
  <c r="I2264" i="26"/>
  <c r="G2264" i="26"/>
  <c r="K2278" i="26"/>
  <c r="G190" i="16" s="1"/>
  <c r="J190" i="16" s="1"/>
  <c r="I2263" i="26"/>
  <c r="G2263" i="26"/>
  <c r="B2262" i="26"/>
  <c r="B2245" i="26"/>
  <c r="B2228" i="26"/>
  <c r="B2211" i="26"/>
  <c r="B2194" i="26"/>
  <c r="B2177" i="26"/>
  <c r="B2176" i="26"/>
  <c r="B2159" i="26"/>
  <c r="B2142" i="26"/>
  <c r="I2260" i="26"/>
  <c r="G2260" i="26"/>
  <c r="I2259" i="26"/>
  <c r="G2259" i="26"/>
  <c r="I2258" i="26"/>
  <c r="G2258" i="26"/>
  <c r="I2257" i="26"/>
  <c r="G2257" i="26"/>
  <c r="I2256" i="26"/>
  <c r="G2256" i="26"/>
  <c r="I2255" i="26"/>
  <c r="G2255" i="26"/>
  <c r="I2254" i="26"/>
  <c r="G2254" i="26"/>
  <c r="I2253" i="26"/>
  <c r="G2253" i="26"/>
  <c r="I2252" i="26"/>
  <c r="G2252" i="26"/>
  <c r="I2251" i="26"/>
  <c r="G2251" i="26"/>
  <c r="I2250" i="26"/>
  <c r="G2250" i="26"/>
  <c r="I2249" i="26"/>
  <c r="G2249" i="26"/>
  <c r="I2248" i="26"/>
  <c r="G2248" i="26"/>
  <c r="I2247" i="26"/>
  <c r="G2247" i="26"/>
  <c r="K2261" i="26"/>
  <c r="G189" i="16" s="1"/>
  <c r="J189" i="16" s="1"/>
  <c r="I2246" i="26"/>
  <c r="G2246" i="26"/>
  <c r="I2243" i="26"/>
  <c r="G2243" i="26"/>
  <c r="I2242" i="26"/>
  <c r="G2242" i="26"/>
  <c r="I2241" i="26"/>
  <c r="G2241" i="26"/>
  <c r="I2240" i="26"/>
  <c r="G2240" i="26"/>
  <c r="I2239" i="26"/>
  <c r="G2239" i="26"/>
  <c r="I2238" i="26"/>
  <c r="G2238" i="26"/>
  <c r="I2237" i="26"/>
  <c r="G2237" i="26"/>
  <c r="I2236" i="26"/>
  <c r="G2236" i="26"/>
  <c r="I2235" i="26"/>
  <c r="G2235" i="26"/>
  <c r="I2234" i="26"/>
  <c r="G2234" i="26"/>
  <c r="I2233" i="26"/>
  <c r="G2233" i="26"/>
  <c r="I2232" i="26"/>
  <c r="G2232" i="26"/>
  <c r="I2231" i="26"/>
  <c r="G2231" i="26"/>
  <c r="I2230" i="26"/>
  <c r="G2230" i="26"/>
  <c r="K2244" i="26"/>
  <c r="G188" i="16" s="1"/>
  <c r="J188" i="16" s="1"/>
  <c r="I2229" i="26"/>
  <c r="G2229" i="26"/>
  <c r="I2226" i="26"/>
  <c r="G2226" i="26"/>
  <c r="I2225" i="26"/>
  <c r="G2225" i="26"/>
  <c r="I2224" i="26"/>
  <c r="G2224" i="26"/>
  <c r="I2223" i="26"/>
  <c r="G2223" i="26"/>
  <c r="I2222" i="26"/>
  <c r="G2222" i="26"/>
  <c r="I2221" i="26"/>
  <c r="G2221" i="26"/>
  <c r="I2220" i="26"/>
  <c r="G2220" i="26"/>
  <c r="I2219" i="26"/>
  <c r="G2219" i="26"/>
  <c r="I2218" i="26"/>
  <c r="G2218" i="26"/>
  <c r="I2217" i="26"/>
  <c r="G2217" i="26"/>
  <c r="I2216" i="26"/>
  <c r="G2216" i="26"/>
  <c r="I2215" i="26"/>
  <c r="G2215" i="26"/>
  <c r="I2214" i="26"/>
  <c r="G2214" i="26"/>
  <c r="I2213" i="26"/>
  <c r="G2213" i="26"/>
  <c r="K2227" i="26"/>
  <c r="G187" i="16" s="1"/>
  <c r="J187" i="16" s="1"/>
  <c r="I2212" i="26"/>
  <c r="G2212" i="26"/>
  <c r="I2209" i="26"/>
  <c r="G2209" i="26"/>
  <c r="I2208" i="26"/>
  <c r="G2208" i="26"/>
  <c r="I2207" i="26"/>
  <c r="G2207" i="26"/>
  <c r="I2206" i="26"/>
  <c r="G2206" i="26"/>
  <c r="I2205" i="26"/>
  <c r="G2205" i="26"/>
  <c r="I2204" i="26"/>
  <c r="G2204" i="26"/>
  <c r="I2203" i="26"/>
  <c r="G2203" i="26"/>
  <c r="I2202" i="26"/>
  <c r="G2202" i="26"/>
  <c r="I2201" i="26"/>
  <c r="G2201" i="26"/>
  <c r="I2200" i="26"/>
  <c r="G2200" i="26"/>
  <c r="I2199" i="26"/>
  <c r="G2199" i="26"/>
  <c r="I2198" i="26"/>
  <c r="G2198" i="26"/>
  <c r="I2197" i="26"/>
  <c r="G2197" i="26"/>
  <c r="I2196" i="26"/>
  <c r="G2196" i="26"/>
  <c r="K2210" i="26"/>
  <c r="G186" i="16" s="1"/>
  <c r="J186" i="16" s="1"/>
  <c r="I2195" i="26"/>
  <c r="G2195" i="26"/>
  <c r="I2192" i="26"/>
  <c r="G2192" i="26"/>
  <c r="I2191" i="26"/>
  <c r="G2191" i="26"/>
  <c r="I2190" i="26"/>
  <c r="G2190" i="26"/>
  <c r="I2189" i="26"/>
  <c r="G2189" i="26"/>
  <c r="I2188" i="26"/>
  <c r="G2188" i="26"/>
  <c r="I2187" i="26"/>
  <c r="G2187" i="26"/>
  <c r="I2186" i="26"/>
  <c r="G2186" i="26"/>
  <c r="I2185" i="26"/>
  <c r="G2185" i="26"/>
  <c r="I2184" i="26"/>
  <c r="G2184" i="26"/>
  <c r="I2183" i="26"/>
  <c r="G2183" i="26"/>
  <c r="I2182" i="26"/>
  <c r="G2182" i="26"/>
  <c r="I2181" i="26"/>
  <c r="G2181" i="26"/>
  <c r="I2180" i="26"/>
  <c r="G2180" i="26"/>
  <c r="I2179" i="26"/>
  <c r="G2179" i="26"/>
  <c r="K2193" i="26"/>
  <c r="G185" i="16" s="1"/>
  <c r="J185" i="16" s="1"/>
  <c r="I2178" i="26"/>
  <c r="G2178" i="26"/>
  <c r="I2174" i="26"/>
  <c r="G2174" i="26"/>
  <c r="I2173" i="26"/>
  <c r="G2173" i="26"/>
  <c r="I2172" i="26"/>
  <c r="G2172" i="26"/>
  <c r="I2171" i="26"/>
  <c r="G2171" i="26"/>
  <c r="I2170" i="26"/>
  <c r="G2170" i="26"/>
  <c r="I2169" i="26"/>
  <c r="G2169" i="26"/>
  <c r="I2168" i="26"/>
  <c r="G2168" i="26"/>
  <c r="I2167" i="26"/>
  <c r="G2167" i="26"/>
  <c r="I2166" i="26"/>
  <c r="G2166" i="26"/>
  <c r="I2165" i="26"/>
  <c r="G2165" i="26"/>
  <c r="I2164" i="26"/>
  <c r="G2164" i="26"/>
  <c r="I2163" i="26"/>
  <c r="G2163" i="26"/>
  <c r="I2162" i="26"/>
  <c r="G2162" i="26"/>
  <c r="I2161" i="26"/>
  <c r="G2161" i="26"/>
  <c r="K2175" i="26"/>
  <c r="G183" i="16" s="1"/>
  <c r="I2160" i="26"/>
  <c r="G2160" i="26"/>
  <c r="I2157" i="26"/>
  <c r="G2157" i="26"/>
  <c r="I2156" i="26"/>
  <c r="G2156" i="26"/>
  <c r="I2155" i="26"/>
  <c r="G2155" i="26"/>
  <c r="I2154" i="26"/>
  <c r="G2154" i="26"/>
  <c r="I2153" i="26"/>
  <c r="G2153" i="26"/>
  <c r="I2152" i="26"/>
  <c r="G2152" i="26"/>
  <c r="I2151" i="26"/>
  <c r="G2151" i="26"/>
  <c r="I2150" i="26"/>
  <c r="G2150" i="26"/>
  <c r="I2149" i="26"/>
  <c r="G2149" i="26"/>
  <c r="I2148" i="26"/>
  <c r="G2148" i="26"/>
  <c r="I2147" i="26"/>
  <c r="G2147" i="26"/>
  <c r="I2146" i="26"/>
  <c r="G2146" i="26"/>
  <c r="I2145" i="26"/>
  <c r="G2145" i="26"/>
  <c r="I2144" i="26"/>
  <c r="G2144" i="26"/>
  <c r="K2158" i="26"/>
  <c r="G182" i="16" s="1"/>
  <c r="J182" i="16" s="1"/>
  <c r="I2143" i="26"/>
  <c r="G2143" i="26"/>
  <c r="I2140" i="26"/>
  <c r="G2140" i="26"/>
  <c r="I2139" i="26"/>
  <c r="G2139" i="26"/>
  <c r="I2138" i="26"/>
  <c r="G2138" i="26"/>
  <c r="I2137" i="26"/>
  <c r="G2137" i="26"/>
  <c r="I2136" i="26"/>
  <c r="G2136" i="26"/>
  <c r="I2135" i="26"/>
  <c r="G2135" i="26"/>
  <c r="I2134" i="26"/>
  <c r="G2134" i="26"/>
  <c r="I2133" i="26"/>
  <c r="G2133" i="26"/>
  <c r="I2132" i="26"/>
  <c r="G2132" i="26"/>
  <c r="I2131" i="26"/>
  <c r="G2131" i="26"/>
  <c r="I2130" i="26"/>
  <c r="G2130" i="26"/>
  <c r="I2129" i="26"/>
  <c r="G2129" i="26"/>
  <c r="I2128" i="26"/>
  <c r="G2128" i="26"/>
  <c r="I2127" i="26"/>
  <c r="G2127" i="26"/>
  <c r="K2141" i="26"/>
  <c r="G181" i="16" s="1"/>
  <c r="J181" i="16" s="1"/>
  <c r="I2126" i="26"/>
  <c r="G2126" i="26"/>
  <c r="B2125" i="26"/>
  <c r="B2108" i="26"/>
  <c r="B2091" i="26"/>
  <c r="B2074" i="26"/>
  <c r="B2057" i="26"/>
  <c r="B2040" i="26"/>
  <c r="I2123" i="26"/>
  <c r="G2123" i="26"/>
  <c r="I2122" i="26"/>
  <c r="G2122" i="26"/>
  <c r="I2121" i="26"/>
  <c r="G2121" i="26"/>
  <c r="I2120" i="26"/>
  <c r="G2120" i="26"/>
  <c r="I2119" i="26"/>
  <c r="G2119" i="26"/>
  <c r="I2118" i="26"/>
  <c r="G2118" i="26"/>
  <c r="I2117" i="26"/>
  <c r="G2117" i="26"/>
  <c r="I2116" i="26"/>
  <c r="G2116" i="26"/>
  <c r="I2115" i="26"/>
  <c r="G2115" i="26"/>
  <c r="I2114" i="26"/>
  <c r="G2114" i="26"/>
  <c r="I2113" i="26"/>
  <c r="G2113" i="26"/>
  <c r="I2112" i="26"/>
  <c r="G2112" i="26"/>
  <c r="I2111" i="26"/>
  <c r="G2111" i="26"/>
  <c r="I2110" i="26"/>
  <c r="G2110" i="26"/>
  <c r="K2124" i="26"/>
  <c r="G180" i="16" s="1"/>
  <c r="J180" i="16" s="1"/>
  <c r="I2109" i="26"/>
  <c r="G2109" i="26"/>
  <c r="I2106" i="26"/>
  <c r="G2106" i="26"/>
  <c r="I2105" i="26"/>
  <c r="G2105" i="26"/>
  <c r="I2104" i="26"/>
  <c r="G2104" i="26"/>
  <c r="I2103" i="26"/>
  <c r="G2103" i="26"/>
  <c r="I2102" i="26"/>
  <c r="G2102" i="26"/>
  <c r="I2101" i="26"/>
  <c r="G2101" i="26"/>
  <c r="I2100" i="26"/>
  <c r="G2100" i="26"/>
  <c r="I2099" i="26"/>
  <c r="G2099" i="26"/>
  <c r="I2098" i="26"/>
  <c r="G2098" i="26"/>
  <c r="I2097" i="26"/>
  <c r="G2097" i="26"/>
  <c r="I2096" i="26"/>
  <c r="G2096" i="26"/>
  <c r="I2095" i="26"/>
  <c r="G2095" i="26"/>
  <c r="I2094" i="26"/>
  <c r="G2094" i="26"/>
  <c r="I2093" i="26"/>
  <c r="G2093" i="26"/>
  <c r="K2107" i="26"/>
  <c r="G179" i="16" s="1"/>
  <c r="I2092" i="26"/>
  <c r="G2092" i="26"/>
  <c r="I2089" i="26"/>
  <c r="G2089" i="26"/>
  <c r="I2088" i="26"/>
  <c r="G2088" i="26"/>
  <c r="I2087" i="26"/>
  <c r="G2087" i="26"/>
  <c r="I2086" i="26"/>
  <c r="G2086" i="26"/>
  <c r="I2085" i="26"/>
  <c r="G2085" i="26"/>
  <c r="I2084" i="26"/>
  <c r="G2084" i="26"/>
  <c r="I2083" i="26"/>
  <c r="G2083" i="26"/>
  <c r="I2082" i="26"/>
  <c r="G2082" i="26"/>
  <c r="I2081" i="26"/>
  <c r="G2081" i="26"/>
  <c r="I2080" i="26"/>
  <c r="G2080" i="26"/>
  <c r="I2079" i="26"/>
  <c r="G2079" i="26"/>
  <c r="I2078" i="26"/>
  <c r="G2078" i="26"/>
  <c r="I2077" i="26"/>
  <c r="G2077" i="26"/>
  <c r="I2076" i="26"/>
  <c r="G2076" i="26"/>
  <c r="K2090" i="26"/>
  <c r="G178" i="16" s="1"/>
  <c r="J178" i="16" s="1"/>
  <c r="I2075" i="26"/>
  <c r="G2075" i="26"/>
  <c r="I2072" i="26"/>
  <c r="G2072" i="26"/>
  <c r="I2071" i="26"/>
  <c r="G2071" i="26"/>
  <c r="I2070" i="26"/>
  <c r="G2070" i="26"/>
  <c r="I2069" i="26"/>
  <c r="G2069" i="26"/>
  <c r="I2068" i="26"/>
  <c r="G2068" i="26"/>
  <c r="I2067" i="26"/>
  <c r="G2067" i="26"/>
  <c r="I2066" i="26"/>
  <c r="G2066" i="26"/>
  <c r="I2065" i="26"/>
  <c r="G2065" i="26"/>
  <c r="I2064" i="26"/>
  <c r="G2064" i="26"/>
  <c r="I2063" i="26"/>
  <c r="G2063" i="26"/>
  <c r="I2062" i="26"/>
  <c r="G2062" i="26"/>
  <c r="I2061" i="26"/>
  <c r="G2061" i="26"/>
  <c r="I2060" i="26"/>
  <c r="G2060" i="26"/>
  <c r="I2059" i="26"/>
  <c r="G2059" i="26"/>
  <c r="K2073" i="26"/>
  <c r="G177" i="16" s="1"/>
  <c r="J177" i="16" s="1"/>
  <c r="I2058" i="26"/>
  <c r="G2058" i="26"/>
  <c r="I2055" i="26"/>
  <c r="G2055" i="26"/>
  <c r="I2054" i="26"/>
  <c r="G2054" i="26"/>
  <c r="I2053" i="26"/>
  <c r="G2053" i="26"/>
  <c r="I2052" i="26"/>
  <c r="G2052" i="26"/>
  <c r="I2051" i="26"/>
  <c r="G2051" i="26"/>
  <c r="I2050" i="26"/>
  <c r="G2050" i="26"/>
  <c r="I2049" i="26"/>
  <c r="G2049" i="26"/>
  <c r="I2048" i="26"/>
  <c r="G2048" i="26"/>
  <c r="I2047" i="26"/>
  <c r="G2047" i="26"/>
  <c r="I2046" i="26"/>
  <c r="G2046" i="26"/>
  <c r="I2045" i="26"/>
  <c r="G2045" i="26"/>
  <c r="I2044" i="26"/>
  <c r="G2044" i="26"/>
  <c r="I2043" i="26"/>
  <c r="G2043" i="26"/>
  <c r="I2042" i="26"/>
  <c r="G2042" i="26"/>
  <c r="K2056" i="26"/>
  <c r="G176" i="16" s="1"/>
  <c r="J176" i="16" s="1"/>
  <c r="I2041" i="26"/>
  <c r="G2041" i="26"/>
  <c r="I2038" i="26"/>
  <c r="G2038" i="26"/>
  <c r="I2037" i="26"/>
  <c r="G2037" i="26"/>
  <c r="I2036" i="26"/>
  <c r="G2036" i="26"/>
  <c r="I2035" i="26"/>
  <c r="G2035" i="26"/>
  <c r="I2034" i="26"/>
  <c r="G2034" i="26"/>
  <c r="I2033" i="26"/>
  <c r="G2033" i="26"/>
  <c r="I2032" i="26"/>
  <c r="G2032" i="26"/>
  <c r="I2031" i="26"/>
  <c r="G2031" i="26"/>
  <c r="I2030" i="26"/>
  <c r="G2030" i="26"/>
  <c r="I2029" i="26"/>
  <c r="G2029" i="26"/>
  <c r="I2028" i="26"/>
  <c r="G2028" i="26"/>
  <c r="I2027" i="26"/>
  <c r="G2027" i="26"/>
  <c r="I2026" i="26"/>
  <c r="G2026" i="26"/>
  <c r="I2025" i="26"/>
  <c r="G2025" i="26"/>
  <c r="K2039" i="26"/>
  <c r="G175" i="16" s="1"/>
  <c r="J175" i="16" s="1"/>
  <c r="I2024" i="26"/>
  <c r="G2024" i="26"/>
  <c r="B2023" i="26"/>
  <c r="B2006" i="26"/>
  <c r="B1989" i="26"/>
  <c r="I2021" i="26"/>
  <c r="G2021" i="26"/>
  <c r="I2020" i="26"/>
  <c r="G2020" i="26"/>
  <c r="I2019" i="26"/>
  <c r="G2019" i="26"/>
  <c r="I2018" i="26"/>
  <c r="G2018" i="26"/>
  <c r="I2017" i="26"/>
  <c r="G2017" i="26"/>
  <c r="I2016" i="26"/>
  <c r="G2016" i="26"/>
  <c r="I2015" i="26"/>
  <c r="G2015" i="26"/>
  <c r="I2014" i="26"/>
  <c r="G2014" i="26"/>
  <c r="I2013" i="26"/>
  <c r="G2013" i="26"/>
  <c r="I2012" i="26"/>
  <c r="G2012" i="26"/>
  <c r="I2011" i="26"/>
  <c r="G2011" i="26"/>
  <c r="I2010" i="26"/>
  <c r="G2010" i="26"/>
  <c r="I2009" i="26"/>
  <c r="G2009" i="26"/>
  <c r="I2008" i="26"/>
  <c r="G2008" i="26"/>
  <c r="K2022" i="26"/>
  <c r="G174" i="16" s="1"/>
  <c r="J174" i="16" s="1"/>
  <c r="I2007" i="26"/>
  <c r="G2007" i="26"/>
  <c r="I2004" i="26"/>
  <c r="G2004" i="26"/>
  <c r="I2003" i="26"/>
  <c r="G2003" i="26"/>
  <c r="I2002" i="26"/>
  <c r="G2002" i="26"/>
  <c r="I2001" i="26"/>
  <c r="G2001" i="26"/>
  <c r="I2000" i="26"/>
  <c r="G2000" i="26"/>
  <c r="I1999" i="26"/>
  <c r="G1999" i="26"/>
  <c r="I1998" i="26"/>
  <c r="G1998" i="26"/>
  <c r="I1997" i="26"/>
  <c r="G1997" i="26"/>
  <c r="I1996" i="26"/>
  <c r="G1996" i="26"/>
  <c r="I1995" i="26"/>
  <c r="G1995" i="26"/>
  <c r="I1994" i="26"/>
  <c r="G1994" i="26"/>
  <c r="I1993" i="26"/>
  <c r="G1993" i="26"/>
  <c r="I1992" i="26"/>
  <c r="G1992" i="26"/>
  <c r="I1991" i="26"/>
  <c r="G1991" i="26"/>
  <c r="K2005" i="26"/>
  <c r="G173" i="16" s="1"/>
  <c r="J173" i="16" s="1"/>
  <c r="I1990" i="26"/>
  <c r="G1990" i="26"/>
  <c r="I1987" i="26"/>
  <c r="G1987" i="26"/>
  <c r="I1986" i="26"/>
  <c r="G1986" i="26"/>
  <c r="I1985" i="26"/>
  <c r="G1985" i="26"/>
  <c r="I1984" i="26"/>
  <c r="G1984" i="26"/>
  <c r="I1983" i="26"/>
  <c r="G1983" i="26"/>
  <c r="I1982" i="26"/>
  <c r="G1982" i="26"/>
  <c r="I1981" i="26"/>
  <c r="G1981" i="26"/>
  <c r="I1980" i="26"/>
  <c r="G1980" i="26"/>
  <c r="I1979" i="26"/>
  <c r="G1979" i="26"/>
  <c r="I1978" i="26"/>
  <c r="G1978" i="26"/>
  <c r="I1977" i="26"/>
  <c r="G1977" i="26"/>
  <c r="I1976" i="26"/>
  <c r="G1976" i="26"/>
  <c r="I1975" i="26"/>
  <c r="G1975" i="26"/>
  <c r="I1974" i="26"/>
  <c r="G1974" i="26"/>
  <c r="K1988" i="26"/>
  <c r="G172" i="16" s="1"/>
  <c r="J172" i="16" s="1"/>
  <c r="I1973" i="26"/>
  <c r="G1973" i="26"/>
  <c r="B1972" i="26"/>
  <c r="B1955" i="26"/>
  <c r="B1938" i="26"/>
  <c r="B1921" i="26"/>
  <c r="B1904" i="26"/>
  <c r="B1887" i="26"/>
  <c r="G2280" i="26"/>
  <c r="I2280" i="26"/>
  <c r="K2295" i="26"/>
  <c r="G191" i="16" s="1"/>
  <c r="J191" i="16" s="1"/>
  <c r="G2281" i="26"/>
  <c r="I2281" i="26"/>
  <c r="G2282" i="26"/>
  <c r="I2282" i="26"/>
  <c r="G2283" i="26"/>
  <c r="I2283" i="26"/>
  <c r="G2284" i="26"/>
  <c r="I2284" i="26"/>
  <c r="G2285" i="26"/>
  <c r="I2285" i="26"/>
  <c r="G2286" i="26"/>
  <c r="I2286" i="26"/>
  <c r="G2287" i="26"/>
  <c r="I2287" i="26"/>
  <c r="G2288" i="26"/>
  <c r="I2288" i="26"/>
  <c r="G2289" i="26"/>
  <c r="I2289" i="26"/>
  <c r="G2290" i="26"/>
  <c r="I2290" i="26"/>
  <c r="G2291" i="26"/>
  <c r="I2291" i="26"/>
  <c r="G2292" i="26"/>
  <c r="I2292" i="26"/>
  <c r="G2293" i="26"/>
  <c r="I2293" i="26"/>
  <c r="G2294" i="26"/>
  <c r="I2294" i="26"/>
  <c r="G2297" i="26"/>
  <c r="I2297" i="26"/>
  <c r="G2298" i="26"/>
  <c r="I2298" i="26"/>
  <c r="G2299" i="26"/>
  <c r="I2299" i="26"/>
  <c r="G2300" i="26"/>
  <c r="I2300" i="26"/>
  <c r="G2301" i="26"/>
  <c r="I2301" i="26"/>
  <c r="G2302" i="26"/>
  <c r="I2302" i="26"/>
  <c r="G2303" i="26"/>
  <c r="I2303" i="26"/>
  <c r="G2304" i="26"/>
  <c r="I2304" i="26"/>
  <c r="G2305" i="26"/>
  <c r="I2305" i="26"/>
  <c r="G2306" i="26"/>
  <c r="I2306" i="26"/>
  <c r="G2307" i="26"/>
  <c r="I2307" i="26"/>
  <c r="G2308" i="26"/>
  <c r="I2308" i="26"/>
  <c r="G2309" i="26"/>
  <c r="I2309" i="26"/>
  <c r="G2310" i="26"/>
  <c r="I2310" i="26"/>
  <c r="G2311" i="26"/>
  <c r="I2311" i="26"/>
  <c r="I1970" i="26"/>
  <c r="G1970" i="26"/>
  <c r="I1969" i="26"/>
  <c r="G1969" i="26"/>
  <c r="I1968" i="26"/>
  <c r="G1968" i="26"/>
  <c r="I1967" i="26"/>
  <c r="G1967" i="26"/>
  <c r="I1966" i="26"/>
  <c r="G1966" i="26"/>
  <c r="I1965" i="26"/>
  <c r="G1965" i="26"/>
  <c r="I1964" i="26"/>
  <c r="G1964" i="26"/>
  <c r="I1963" i="26"/>
  <c r="G1963" i="26"/>
  <c r="I1962" i="26"/>
  <c r="G1962" i="26"/>
  <c r="I1961" i="26"/>
  <c r="G1961" i="26"/>
  <c r="I1960" i="26"/>
  <c r="G1960" i="26"/>
  <c r="I1959" i="26"/>
  <c r="G1959" i="26"/>
  <c r="I1958" i="26"/>
  <c r="G1958" i="26"/>
  <c r="I1957" i="26"/>
  <c r="G1957" i="26"/>
  <c r="K1971" i="26"/>
  <c r="G171" i="16" s="1"/>
  <c r="J171" i="16" s="1"/>
  <c r="I1956" i="26"/>
  <c r="G1956" i="26"/>
  <c r="I1953" i="26"/>
  <c r="G1953" i="26"/>
  <c r="I1952" i="26"/>
  <c r="G1952" i="26"/>
  <c r="I1951" i="26"/>
  <c r="G1951" i="26"/>
  <c r="I1950" i="26"/>
  <c r="G1950" i="26"/>
  <c r="I1949" i="26"/>
  <c r="G1949" i="26"/>
  <c r="I1948" i="26"/>
  <c r="G1948" i="26"/>
  <c r="I1947" i="26"/>
  <c r="G1947" i="26"/>
  <c r="I1946" i="26"/>
  <c r="G1946" i="26"/>
  <c r="I1945" i="26"/>
  <c r="G1945" i="26"/>
  <c r="I1944" i="26"/>
  <c r="G1944" i="26"/>
  <c r="I1943" i="26"/>
  <c r="G1943" i="26"/>
  <c r="I1942" i="26"/>
  <c r="G1942" i="26"/>
  <c r="I1941" i="26"/>
  <c r="G1941" i="26"/>
  <c r="I1940" i="26"/>
  <c r="G1940" i="26"/>
  <c r="K1954" i="26"/>
  <c r="G170" i="16" s="1"/>
  <c r="J170" i="16" s="1"/>
  <c r="I1939" i="26"/>
  <c r="G1939" i="26"/>
  <c r="I1936" i="26"/>
  <c r="G1936" i="26"/>
  <c r="I1935" i="26"/>
  <c r="G1935" i="26"/>
  <c r="I1934" i="26"/>
  <c r="G1934" i="26"/>
  <c r="I1933" i="26"/>
  <c r="G1933" i="26"/>
  <c r="I1932" i="26"/>
  <c r="G1932" i="26"/>
  <c r="I1931" i="26"/>
  <c r="G1931" i="26"/>
  <c r="I1930" i="26"/>
  <c r="G1930" i="26"/>
  <c r="I1929" i="26"/>
  <c r="G1929" i="26"/>
  <c r="I1928" i="26"/>
  <c r="G1928" i="26"/>
  <c r="I1927" i="26"/>
  <c r="G1927" i="26"/>
  <c r="I1926" i="26"/>
  <c r="G1926" i="26"/>
  <c r="I1925" i="26"/>
  <c r="G1925" i="26"/>
  <c r="I1924" i="26"/>
  <c r="G1924" i="26"/>
  <c r="I1923" i="26"/>
  <c r="G1923" i="26"/>
  <c r="K1937" i="26"/>
  <c r="G169" i="16" s="1"/>
  <c r="J169" i="16" s="1"/>
  <c r="I1922" i="26"/>
  <c r="G1922" i="26"/>
  <c r="I1919" i="26"/>
  <c r="G1919" i="26"/>
  <c r="I1918" i="26"/>
  <c r="G1918" i="26"/>
  <c r="I1917" i="26"/>
  <c r="G1917" i="26"/>
  <c r="I1916" i="26"/>
  <c r="G1916" i="26"/>
  <c r="I1915" i="26"/>
  <c r="G1915" i="26"/>
  <c r="I1914" i="26"/>
  <c r="G1914" i="26"/>
  <c r="I1913" i="26"/>
  <c r="G1913" i="26"/>
  <c r="I1912" i="26"/>
  <c r="G1912" i="26"/>
  <c r="I1911" i="26"/>
  <c r="G1911" i="26"/>
  <c r="I1910" i="26"/>
  <c r="G1910" i="26"/>
  <c r="I1909" i="26"/>
  <c r="G1909" i="26"/>
  <c r="I1908" i="26"/>
  <c r="G1908" i="26"/>
  <c r="I1907" i="26"/>
  <c r="G1907" i="26"/>
  <c r="I1906" i="26"/>
  <c r="G1906" i="26"/>
  <c r="K1920" i="26"/>
  <c r="G168" i="16" s="1"/>
  <c r="J168" i="16" s="1"/>
  <c r="I1905" i="26"/>
  <c r="G1905" i="26"/>
  <c r="I1902" i="26"/>
  <c r="G1902" i="26"/>
  <c r="I1901" i="26"/>
  <c r="G1901" i="26"/>
  <c r="I1900" i="26"/>
  <c r="G1900" i="26"/>
  <c r="I1899" i="26"/>
  <c r="G1899" i="26"/>
  <c r="I1898" i="26"/>
  <c r="G1898" i="26"/>
  <c r="I1897" i="26"/>
  <c r="G1897" i="26"/>
  <c r="I1896" i="26"/>
  <c r="G1896" i="26"/>
  <c r="I1895" i="26"/>
  <c r="G1895" i="26"/>
  <c r="I1894" i="26"/>
  <c r="G1894" i="26"/>
  <c r="I1893" i="26"/>
  <c r="G1893" i="26"/>
  <c r="I1892" i="26"/>
  <c r="G1892" i="26"/>
  <c r="I1891" i="26"/>
  <c r="G1891" i="26"/>
  <c r="I1890" i="26"/>
  <c r="G1890" i="26"/>
  <c r="I1889" i="26"/>
  <c r="G1889" i="26"/>
  <c r="K1903" i="26"/>
  <c r="G167" i="16" s="1"/>
  <c r="J167" i="16" s="1"/>
  <c r="I1888" i="26"/>
  <c r="G1888" i="26"/>
  <c r="I1885" i="26"/>
  <c r="G1885" i="26"/>
  <c r="I1884" i="26"/>
  <c r="G1884" i="26"/>
  <c r="I1883" i="26"/>
  <c r="G1883" i="26"/>
  <c r="I1882" i="26"/>
  <c r="G1882" i="26"/>
  <c r="I1881" i="26"/>
  <c r="G1881" i="26"/>
  <c r="I1880" i="26"/>
  <c r="G1880" i="26"/>
  <c r="I1879" i="26"/>
  <c r="G1879" i="26"/>
  <c r="I1878" i="26"/>
  <c r="G1878" i="26"/>
  <c r="I1877" i="26"/>
  <c r="G1877" i="26"/>
  <c r="I1876" i="26"/>
  <c r="G1876" i="26"/>
  <c r="I1875" i="26"/>
  <c r="G1875" i="26"/>
  <c r="I1874" i="26"/>
  <c r="G1874" i="26"/>
  <c r="I1873" i="26"/>
  <c r="G1873" i="26"/>
  <c r="I1872" i="26"/>
  <c r="G1872" i="26"/>
  <c r="K1886" i="26"/>
  <c r="G166" i="16" s="1"/>
  <c r="I1871" i="26"/>
  <c r="G1871" i="26"/>
  <c r="B1870" i="26"/>
  <c r="B1853" i="26"/>
  <c r="B1836" i="26"/>
  <c r="B1835" i="26"/>
  <c r="B1818" i="26"/>
  <c r="B1801" i="26"/>
  <c r="B1784" i="26"/>
  <c r="B1767" i="26"/>
  <c r="B1750" i="26"/>
  <c r="B1733" i="26"/>
  <c r="B1732" i="26"/>
  <c r="B1715" i="26"/>
  <c r="B1698" i="26"/>
  <c r="B1681" i="26"/>
  <c r="I1868" i="26"/>
  <c r="G1868" i="26"/>
  <c r="I1867" i="26"/>
  <c r="G1867" i="26"/>
  <c r="I1866" i="26"/>
  <c r="G1866" i="26"/>
  <c r="I1865" i="26"/>
  <c r="G1865" i="26"/>
  <c r="I1864" i="26"/>
  <c r="G1864" i="26"/>
  <c r="I1863" i="26"/>
  <c r="G1863" i="26"/>
  <c r="I1862" i="26"/>
  <c r="G1862" i="26"/>
  <c r="I1861" i="26"/>
  <c r="G1861" i="26"/>
  <c r="I1860" i="26"/>
  <c r="G1860" i="26"/>
  <c r="I1859" i="26"/>
  <c r="G1859" i="26"/>
  <c r="I1858" i="26"/>
  <c r="G1858" i="26"/>
  <c r="I1857" i="26"/>
  <c r="G1857" i="26"/>
  <c r="I1856" i="26"/>
  <c r="G1856" i="26"/>
  <c r="I1855" i="26"/>
  <c r="G1855" i="26"/>
  <c r="K1869" i="26"/>
  <c r="G165" i="16" s="1"/>
  <c r="I1854" i="26"/>
  <c r="G1854" i="26"/>
  <c r="I1851" i="26"/>
  <c r="G1851" i="26"/>
  <c r="I1850" i="26"/>
  <c r="G1850" i="26"/>
  <c r="I1849" i="26"/>
  <c r="G1849" i="26"/>
  <c r="I1848" i="26"/>
  <c r="G1848" i="26"/>
  <c r="I1847" i="26"/>
  <c r="G1847" i="26"/>
  <c r="I1846" i="26"/>
  <c r="G1846" i="26"/>
  <c r="I1845" i="26"/>
  <c r="G1845" i="26"/>
  <c r="I1844" i="26"/>
  <c r="G1844" i="26"/>
  <c r="I1843" i="26"/>
  <c r="G1843" i="26"/>
  <c r="I1842" i="26"/>
  <c r="G1842" i="26"/>
  <c r="I1841" i="26"/>
  <c r="G1841" i="26"/>
  <c r="I1840" i="26"/>
  <c r="G1840" i="26"/>
  <c r="I1839" i="26"/>
  <c r="G1839" i="26"/>
  <c r="I1838" i="26"/>
  <c r="G1838" i="26"/>
  <c r="K1852" i="26"/>
  <c r="G164" i="16" s="1"/>
  <c r="I1836" i="26"/>
  <c r="G1836" i="26"/>
  <c r="I1833" i="26"/>
  <c r="G1833" i="26"/>
  <c r="I1832" i="26"/>
  <c r="G1832" i="26"/>
  <c r="I1831" i="26"/>
  <c r="G1831" i="26"/>
  <c r="I1830" i="26"/>
  <c r="G1830" i="26"/>
  <c r="I1829" i="26"/>
  <c r="G1829" i="26"/>
  <c r="I1828" i="26"/>
  <c r="G1828" i="26"/>
  <c r="I1827" i="26"/>
  <c r="G1827" i="26"/>
  <c r="I1826" i="26"/>
  <c r="G1826" i="26"/>
  <c r="I1825" i="26"/>
  <c r="G1825" i="26"/>
  <c r="I1824" i="26"/>
  <c r="G1824" i="26"/>
  <c r="I1823" i="26"/>
  <c r="G1823" i="26"/>
  <c r="I1822" i="26"/>
  <c r="G1822" i="26"/>
  <c r="I1821" i="26"/>
  <c r="G1821" i="26"/>
  <c r="I1820" i="26"/>
  <c r="G1820" i="26"/>
  <c r="K1834" i="26"/>
  <c r="G162" i="16" s="1"/>
  <c r="I1819" i="26"/>
  <c r="G1819" i="26"/>
  <c r="I1816" i="26"/>
  <c r="G1816" i="26"/>
  <c r="I1815" i="26"/>
  <c r="G1815" i="26"/>
  <c r="I1814" i="26"/>
  <c r="G1814" i="26"/>
  <c r="I1813" i="26"/>
  <c r="G1813" i="26"/>
  <c r="I1812" i="26"/>
  <c r="G1812" i="26"/>
  <c r="I1811" i="26"/>
  <c r="G1811" i="26"/>
  <c r="I1810" i="26"/>
  <c r="G1810" i="26"/>
  <c r="I1809" i="26"/>
  <c r="G1809" i="26"/>
  <c r="I1808" i="26"/>
  <c r="G1808" i="26"/>
  <c r="I1807" i="26"/>
  <c r="G1807" i="26"/>
  <c r="I1806" i="26"/>
  <c r="G1806" i="26"/>
  <c r="I1805" i="26"/>
  <c r="G1805" i="26"/>
  <c r="I1804" i="26"/>
  <c r="G1804" i="26"/>
  <c r="I1803" i="26"/>
  <c r="G1803" i="26"/>
  <c r="K1817" i="26"/>
  <c r="G161" i="16" s="1"/>
  <c r="I1802" i="26"/>
  <c r="G1802" i="26"/>
  <c r="I1799" i="26"/>
  <c r="G1799" i="26"/>
  <c r="I1798" i="26"/>
  <c r="G1798" i="26"/>
  <c r="I1797" i="26"/>
  <c r="G1797" i="26"/>
  <c r="I1796" i="26"/>
  <c r="G1796" i="26"/>
  <c r="I1795" i="26"/>
  <c r="G1795" i="26"/>
  <c r="I1794" i="26"/>
  <c r="G1794" i="26"/>
  <c r="I1793" i="26"/>
  <c r="G1793" i="26"/>
  <c r="I1792" i="26"/>
  <c r="G1792" i="26"/>
  <c r="I1791" i="26"/>
  <c r="G1791" i="26"/>
  <c r="I1790" i="26"/>
  <c r="G1790" i="26"/>
  <c r="I1789" i="26"/>
  <c r="G1789" i="26"/>
  <c r="I1788" i="26"/>
  <c r="G1788" i="26"/>
  <c r="I1787" i="26"/>
  <c r="G1787" i="26"/>
  <c r="I1786" i="26"/>
  <c r="G1786" i="26"/>
  <c r="K1800" i="26"/>
  <c r="G160" i="16" s="1"/>
  <c r="I1785" i="26"/>
  <c r="G1785" i="26"/>
  <c r="I1782" i="26"/>
  <c r="G1782" i="26"/>
  <c r="I1781" i="26"/>
  <c r="G1781" i="26"/>
  <c r="I1780" i="26"/>
  <c r="G1780" i="26"/>
  <c r="I1779" i="26"/>
  <c r="G1779" i="26"/>
  <c r="I1778" i="26"/>
  <c r="G1778" i="26"/>
  <c r="I1777" i="26"/>
  <c r="G1777" i="26"/>
  <c r="I1776" i="26"/>
  <c r="G1776" i="26"/>
  <c r="I1775" i="26"/>
  <c r="G1775" i="26"/>
  <c r="I1774" i="26"/>
  <c r="G1774" i="26"/>
  <c r="I1773" i="26"/>
  <c r="G1773" i="26"/>
  <c r="I1772" i="26"/>
  <c r="G1772" i="26"/>
  <c r="I1771" i="26"/>
  <c r="G1771" i="26"/>
  <c r="I1770" i="26"/>
  <c r="G1770" i="26"/>
  <c r="I1769" i="26"/>
  <c r="G1769" i="26"/>
  <c r="K1783" i="26"/>
  <c r="G159" i="16" s="1"/>
  <c r="I1768" i="26"/>
  <c r="G1768" i="26"/>
  <c r="I1765" i="26"/>
  <c r="G1765" i="26"/>
  <c r="I1764" i="26"/>
  <c r="G1764" i="26"/>
  <c r="I1763" i="26"/>
  <c r="G1763" i="26"/>
  <c r="I1762" i="26"/>
  <c r="G1762" i="26"/>
  <c r="I1761" i="26"/>
  <c r="G1761" i="26"/>
  <c r="I1760" i="26"/>
  <c r="G1760" i="26"/>
  <c r="I1759" i="26"/>
  <c r="G1759" i="26"/>
  <c r="I1758" i="26"/>
  <c r="G1758" i="26"/>
  <c r="I1757" i="26"/>
  <c r="G1757" i="26"/>
  <c r="I1756" i="26"/>
  <c r="G1756" i="26"/>
  <c r="I1755" i="26"/>
  <c r="G1755" i="26"/>
  <c r="I1754" i="26"/>
  <c r="G1754" i="26"/>
  <c r="I1753" i="26"/>
  <c r="G1753" i="26"/>
  <c r="I1752" i="26"/>
  <c r="G1752" i="26"/>
  <c r="K1766" i="26"/>
  <c r="G158" i="16" s="1"/>
  <c r="I1751" i="26"/>
  <c r="G1751" i="26"/>
  <c r="I1748" i="26"/>
  <c r="G1748" i="26"/>
  <c r="I1747" i="26"/>
  <c r="G1747" i="26"/>
  <c r="I1746" i="26"/>
  <c r="G1746" i="26"/>
  <c r="I1745" i="26"/>
  <c r="G1745" i="26"/>
  <c r="I1744" i="26"/>
  <c r="G1744" i="26"/>
  <c r="I1743" i="26"/>
  <c r="G1743" i="26"/>
  <c r="I1742" i="26"/>
  <c r="G1742" i="26"/>
  <c r="I1741" i="26"/>
  <c r="G1741" i="26"/>
  <c r="I1740" i="26"/>
  <c r="G1740" i="26"/>
  <c r="I1739" i="26"/>
  <c r="G1739" i="26"/>
  <c r="I1738" i="26"/>
  <c r="G1738" i="26"/>
  <c r="I1737" i="26"/>
  <c r="G1737" i="26"/>
  <c r="I1736" i="26"/>
  <c r="G1736" i="26"/>
  <c r="I1735" i="26"/>
  <c r="G1735" i="26"/>
  <c r="K1749" i="26"/>
  <c r="G157" i="16" s="1"/>
  <c r="I1734" i="26"/>
  <c r="G1734" i="26"/>
  <c r="I1730" i="26"/>
  <c r="G1730" i="26"/>
  <c r="I1729" i="26"/>
  <c r="G1729" i="26"/>
  <c r="I1728" i="26"/>
  <c r="G1728" i="26"/>
  <c r="I1727" i="26"/>
  <c r="G1727" i="26"/>
  <c r="I1726" i="26"/>
  <c r="G1726" i="26"/>
  <c r="I1725" i="26"/>
  <c r="G1725" i="26"/>
  <c r="I1724" i="26"/>
  <c r="G1724" i="26"/>
  <c r="I1723" i="26"/>
  <c r="G1723" i="26"/>
  <c r="I1722" i="26"/>
  <c r="G1722" i="26"/>
  <c r="I1721" i="26"/>
  <c r="G1721" i="26"/>
  <c r="I1720" i="26"/>
  <c r="G1720" i="26"/>
  <c r="I1719" i="26"/>
  <c r="G1719" i="26"/>
  <c r="I1718" i="26"/>
  <c r="G1718" i="26"/>
  <c r="I1717" i="26"/>
  <c r="G1717" i="26"/>
  <c r="K1731" i="26"/>
  <c r="G155" i="16" s="1"/>
  <c r="I1716" i="26"/>
  <c r="G1716" i="26"/>
  <c r="I1713" i="26"/>
  <c r="G1713" i="26"/>
  <c r="I1712" i="26"/>
  <c r="G1712" i="26"/>
  <c r="I1711" i="26"/>
  <c r="G1711" i="26"/>
  <c r="I1710" i="26"/>
  <c r="G1710" i="26"/>
  <c r="I1709" i="26"/>
  <c r="G1709" i="26"/>
  <c r="I1708" i="26"/>
  <c r="G1708" i="26"/>
  <c r="I1707" i="26"/>
  <c r="G1707" i="26"/>
  <c r="I1706" i="26"/>
  <c r="G1706" i="26"/>
  <c r="I1705" i="26"/>
  <c r="G1705" i="26"/>
  <c r="I1704" i="26"/>
  <c r="G1704" i="26"/>
  <c r="I1703" i="26"/>
  <c r="G1703" i="26"/>
  <c r="I1702" i="26"/>
  <c r="G1702" i="26"/>
  <c r="I1701" i="26"/>
  <c r="G1701" i="26"/>
  <c r="I1700" i="26"/>
  <c r="G1700" i="26"/>
  <c r="K1714" i="26"/>
  <c r="G154" i="16" s="1"/>
  <c r="I1699" i="26"/>
  <c r="G1699" i="26"/>
  <c r="G1696" i="26"/>
  <c r="I1696" i="26" s="1"/>
  <c r="G1695" i="26"/>
  <c r="I1695" i="26" s="1"/>
  <c r="G1694" i="26"/>
  <c r="I1694" i="26" s="1"/>
  <c r="G1693" i="26"/>
  <c r="I1693" i="26" s="1"/>
  <c r="G1692" i="26"/>
  <c r="I1692" i="26" s="1"/>
  <c r="G1691" i="26"/>
  <c r="I1691" i="26" s="1"/>
  <c r="G1690" i="26"/>
  <c r="I1690" i="26" s="1"/>
  <c r="G1689" i="26"/>
  <c r="I1689" i="26" s="1"/>
  <c r="G1688" i="26"/>
  <c r="I1688" i="26" s="1"/>
  <c r="G1687" i="26"/>
  <c r="I1687" i="26" s="1"/>
  <c r="G1686" i="26"/>
  <c r="I1686" i="26" s="1"/>
  <c r="G1685" i="26"/>
  <c r="I1685" i="26" s="1"/>
  <c r="G1684" i="26"/>
  <c r="I1684" i="26" s="1"/>
  <c r="G1683" i="26"/>
  <c r="I1683" i="26" s="1"/>
  <c r="G1682" i="26"/>
  <c r="I1682" i="26" s="1"/>
  <c r="B1680" i="26"/>
  <c r="B1663" i="26"/>
  <c r="B1646" i="26"/>
  <c r="B1629" i="26"/>
  <c r="B1612" i="26"/>
  <c r="B1595" i="26"/>
  <c r="B1594" i="26"/>
  <c r="B1577" i="26"/>
  <c r="B1560" i="26"/>
  <c r="B1543" i="26"/>
  <c r="B1526" i="26"/>
  <c r="B1509" i="26"/>
  <c r="B1492" i="26"/>
  <c r="B1475" i="26"/>
  <c r="B1458" i="26"/>
  <c r="B1441" i="26"/>
  <c r="B1423" i="26"/>
  <c r="B1405" i="26"/>
  <c r="B1388" i="26"/>
  <c r="B1387" i="26"/>
  <c r="B1386" i="26"/>
  <c r="B18" i="26"/>
  <c r="B1373" i="26"/>
  <c r="B1360" i="26"/>
  <c r="B1347" i="26"/>
  <c r="B1334" i="26"/>
  <c r="B1321" i="26"/>
  <c r="B1308" i="26"/>
  <c r="B1295" i="26"/>
  <c r="B1282" i="26"/>
  <c r="B1269" i="26"/>
  <c r="B1256" i="26"/>
  <c r="B1243" i="26"/>
  <c r="B1203" i="26"/>
  <c r="B1190" i="26"/>
  <c r="B1177" i="26"/>
  <c r="B1164" i="26"/>
  <c r="B1151" i="26"/>
  <c r="B1138" i="26"/>
  <c r="I1384" i="26"/>
  <c r="K1384" i="26" s="1"/>
  <c r="G1384" i="26"/>
  <c r="I1383" i="26"/>
  <c r="K1383" i="26" s="1"/>
  <c r="G1383" i="26"/>
  <c r="I1382" i="26"/>
  <c r="K1382" i="26" s="1"/>
  <c r="G1382" i="26"/>
  <c r="I1381" i="26"/>
  <c r="K1381" i="26" s="1"/>
  <c r="G1381" i="26"/>
  <c r="I1380" i="26"/>
  <c r="K1380" i="26" s="1"/>
  <c r="G1380" i="26"/>
  <c r="I1379" i="26"/>
  <c r="K1379" i="26" s="1"/>
  <c r="G1379" i="26"/>
  <c r="I1378" i="26"/>
  <c r="K1378" i="26" s="1"/>
  <c r="G1378" i="26"/>
  <c r="I1377" i="26"/>
  <c r="K1377" i="26" s="1"/>
  <c r="G1377" i="26"/>
  <c r="I1376" i="26"/>
  <c r="K1376" i="26" s="1"/>
  <c r="G1376" i="26"/>
  <c r="I1375" i="26"/>
  <c r="K1375" i="26" s="1"/>
  <c r="G1375" i="26"/>
  <c r="I1374" i="26"/>
  <c r="K1374" i="26" s="1"/>
  <c r="G1374" i="26"/>
  <c r="I1371" i="26"/>
  <c r="K1371" i="26" s="1"/>
  <c r="G1371" i="26"/>
  <c r="I1370" i="26"/>
  <c r="K1370" i="26" s="1"/>
  <c r="G1370" i="26"/>
  <c r="I1369" i="26"/>
  <c r="K1369" i="26" s="1"/>
  <c r="G1369" i="26"/>
  <c r="I1368" i="26"/>
  <c r="K1368" i="26" s="1"/>
  <c r="G1368" i="26"/>
  <c r="I1367" i="26"/>
  <c r="K1367" i="26" s="1"/>
  <c r="G1367" i="26"/>
  <c r="I1366" i="26"/>
  <c r="K1366" i="26" s="1"/>
  <c r="G1366" i="26"/>
  <c r="I1365" i="26"/>
  <c r="K1365" i="26" s="1"/>
  <c r="G1365" i="26"/>
  <c r="I1364" i="26"/>
  <c r="K1364" i="26" s="1"/>
  <c r="G1364" i="26"/>
  <c r="I1363" i="26"/>
  <c r="K1363" i="26" s="1"/>
  <c r="G1363" i="26"/>
  <c r="I1362" i="26"/>
  <c r="K1362" i="26" s="1"/>
  <c r="G1362" i="26"/>
  <c r="I1361" i="26"/>
  <c r="K1361" i="26" s="1"/>
  <c r="G1361" i="26"/>
  <c r="K1359" i="26"/>
  <c r="G128" i="16" s="1"/>
  <c r="J128" i="16" s="1"/>
  <c r="I1358" i="26"/>
  <c r="G1358" i="26"/>
  <c r="I1357" i="26"/>
  <c r="G1357" i="26"/>
  <c r="I1356" i="26"/>
  <c r="G1356" i="26"/>
  <c r="I1355" i="26"/>
  <c r="G1355" i="26"/>
  <c r="I1354" i="26"/>
  <c r="G1354" i="26"/>
  <c r="I1353" i="26"/>
  <c r="G1353" i="26"/>
  <c r="I1352" i="26"/>
  <c r="G1352" i="26"/>
  <c r="I1351" i="26"/>
  <c r="G1351" i="26"/>
  <c r="I1350" i="26"/>
  <c r="G1350" i="26"/>
  <c r="I1349" i="26"/>
  <c r="G1349" i="26"/>
  <c r="I1348" i="26"/>
  <c r="G1348" i="26"/>
  <c r="K1346" i="26"/>
  <c r="G127" i="16" s="1"/>
  <c r="J127" i="16" s="1"/>
  <c r="I1345" i="26"/>
  <c r="G1345" i="26"/>
  <c r="I1344" i="26"/>
  <c r="G1344" i="26"/>
  <c r="I1343" i="26"/>
  <c r="G1343" i="26"/>
  <c r="I1342" i="26"/>
  <c r="G1342" i="26"/>
  <c r="I1341" i="26"/>
  <c r="G1341" i="26"/>
  <c r="I1340" i="26"/>
  <c r="G1340" i="26"/>
  <c r="I1339" i="26"/>
  <c r="G1339" i="26"/>
  <c r="I1338" i="26"/>
  <c r="G1338" i="26"/>
  <c r="I1337" i="26"/>
  <c r="G1337" i="26"/>
  <c r="I1336" i="26"/>
  <c r="G1336" i="26"/>
  <c r="I1335" i="26"/>
  <c r="G1335" i="26"/>
  <c r="K1333" i="26"/>
  <c r="G126" i="16" s="1"/>
  <c r="J126" i="16" s="1"/>
  <c r="I1332" i="26"/>
  <c r="G1332" i="26"/>
  <c r="I1331" i="26"/>
  <c r="G1331" i="26"/>
  <c r="I1330" i="26"/>
  <c r="G1330" i="26"/>
  <c r="I1329" i="26"/>
  <c r="G1329" i="26"/>
  <c r="I1328" i="26"/>
  <c r="G1328" i="26"/>
  <c r="I1327" i="26"/>
  <c r="G1327" i="26"/>
  <c r="I1326" i="26"/>
  <c r="G1326" i="26"/>
  <c r="I1325" i="26"/>
  <c r="G1325" i="26"/>
  <c r="I1324" i="26"/>
  <c r="G1324" i="26"/>
  <c r="I1323" i="26"/>
  <c r="G1323" i="26"/>
  <c r="I1322" i="26"/>
  <c r="G1322" i="26"/>
  <c r="K1320" i="26"/>
  <c r="G125" i="16" s="1"/>
  <c r="J125" i="16" s="1"/>
  <c r="I1319" i="26"/>
  <c r="G1319" i="26"/>
  <c r="I1318" i="26"/>
  <c r="G1318" i="26"/>
  <c r="I1317" i="26"/>
  <c r="G1317" i="26"/>
  <c r="I1316" i="26"/>
  <c r="G1316" i="26"/>
  <c r="I1315" i="26"/>
  <c r="G1315" i="26"/>
  <c r="I1314" i="26"/>
  <c r="G1314" i="26"/>
  <c r="I1313" i="26"/>
  <c r="G1313" i="26"/>
  <c r="I1312" i="26"/>
  <c r="G1312" i="26"/>
  <c r="I1311" i="26"/>
  <c r="G1311" i="26"/>
  <c r="I1310" i="26"/>
  <c r="G1310" i="26"/>
  <c r="I1309" i="26"/>
  <c r="G1309" i="26"/>
  <c r="K1307" i="26"/>
  <c r="G124" i="16" s="1"/>
  <c r="J124" i="16" s="1"/>
  <c r="I1306" i="26"/>
  <c r="G1306" i="26"/>
  <c r="I1305" i="26"/>
  <c r="G1305" i="26"/>
  <c r="I1304" i="26"/>
  <c r="G1304" i="26"/>
  <c r="I1303" i="26"/>
  <c r="G1303" i="26"/>
  <c r="I1302" i="26"/>
  <c r="G1302" i="26"/>
  <c r="I1301" i="26"/>
  <c r="G1301" i="26"/>
  <c r="I1300" i="26"/>
  <c r="G1300" i="26"/>
  <c r="I1299" i="26"/>
  <c r="G1299" i="26"/>
  <c r="I1298" i="26"/>
  <c r="G1298" i="26"/>
  <c r="I1297" i="26"/>
  <c r="G1297" i="26"/>
  <c r="I1296" i="26"/>
  <c r="G1296" i="26"/>
  <c r="K1294" i="26"/>
  <c r="G123" i="16" s="1"/>
  <c r="J123" i="16" s="1"/>
  <c r="I1293" i="26"/>
  <c r="G1293" i="26"/>
  <c r="I1292" i="26"/>
  <c r="G1292" i="26"/>
  <c r="I1291" i="26"/>
  <c r="G1291" i="26"/>
  <c r="I1290" i="26"/>
  <c r="G1290" i="26"/>
  <c r="I1289" i="26"/>
  <c r="G1289" i="26"/>
  <c r="I1288" i="26"/>
  <c r="G1288" i="26"/>
  <c r="I1287" i="26"/>
  <c r="G1287" i="26"/>
  <c r="I1286" i="26"/>
  <c r="G1286" i="26"/>
  <c r="I1285" i="26"/>
  <c r="G1285" i="26"/>
  <c r="I1284" i="26"/>
  <c r="G1284" i="26"/>
  <c r="I1283" i="26"/>
  <c r="G1283" i="26"/>
  <c r="I1280" i="26"/>
  <c r="K1280" i="26" s="1"/>
  <c r="G1280" i="26"/>
  <c r="I1279" i="26"/>
  <c r="K1279" i="26" s="1"/>
  <c r="G1279" i="26"/>
  <c r="I1278" i="26"/>
  <c r="K1278" i="26" s="1"/>
  <c r="G1278" i="26"/>
  <c r="I1277" i="26"/>
  <c r="K1277" i="26" s="1"/>
  <c r="G1277" i="26"/>
  <c r="I1276" i="26"/>
  <c r="K1276" i="26" s="1"/>
  <c r="G1276" i="26"/>
  <c r="I1275" i="26"/>
  <c r="K1275" i="26" s="1"/>
  <c r="G1275" i="26"/>
  <c r="I1274" i="26"/>
  <c r="K1274" i="26" s="1"/>
  <c r="G1274" i="26"/>
  <c r="I1273" i="26"/>
  <c r="K1273" i="26" s="1"/>
  <c r="G1273" i="26"/>
  <c r="I1272" i="26"/>
  <c r="K1272" i="26" s="1"/>
  <c r="G1272" i="26"/>
  <c r="I1271" i="26"/>
  <c r="K1271" i="26" s="1"/>
  <c r="G1271" i="26"/>
  <c r="I1270" i="26"/>
  <c r="K1270" i="26" s="1"/>
  <c r="G1270" i="26"/>
  <c r="K1268" i="26"/>
  <c r="G121" i="16" s="1"/>
  <c r="J121" i="16" s="1"/>
  <c r="I1267" i="26"/>
  <c r="G1267" i="26"/>
  <c r="I1266" i="26"/>
  <c r="G1266" i="26"/>
  <c r="I1265" i="26"/>
  <c r="G1265" i="26"/>
  <c r="I1264" i="26"/>
  <c r="G1264" i="26"/>
  <c r="I1263" i="26"/>
  <c r="G1263" i="26"/>
  <c r="I1262" i="26"/>
  <c r="G1262" i="26"/>
  <c r="I1261" i="26"/>
  <c r="G1261" i="26"/>
  <c r="I1260" i="26"/>
  <c r="G1260" i="26"/>
  <c r="I1259" i="26"/>
  <c r="G1259" i="26"/>
  <c r="I1258" i="26"/>
  <c r="G1258" i="26"/>
  <c r="I1257" i="26"/>
  <c r="G1257" i="26"/>
  <c r="K1255" i="26"/>
  <c r="G120" i="16" s="1"/>
  <c r="J120" i="16" s="1"/>
  <c r="I1254" i="26"/>
  <c r="G1254" i="26"/>
  <c r="I1253" i="26"/>
  <c r="G1253" i="26"/>
  <c r="I1252" i="26"/>
  <c r="G1252" i="26"/>
  <c r="I1251" i="26"/>
  <c r="G1251" i="26"/>
  <c r="I1250" i="26"/>
  <c r="G1250" i="26"/>
  <c r="I1249" i="26"/>
  <c r="G1249" i="26"/>
  <c r="I1248" i="26"/>
  <c r="G1248" i="26"/>
  <c r="I1247" i="26"/>
  <c r="G1247" i="26"/>
  <c r="I1246" i="26"/>
  <c r="G1246" i="26"/>
  <c r="I1245" i="26"/>
  <c r="G1245" i="26"/>
  <c r="I1244" i="26"/>
  <c r="G1244" i="26"/>
  <c r="K1242" i="26"/>
  <c r="G119" i="16" s="1"/>
  <c r="I1241" i="26"/>
  <c r="G1241" i="26"/>
  <c r="I1240" i="26"/>
  <c r="G1240" i="26"/>
  <c r="I1239" i="26"/>
  <c r="G1239" i="26"/>
  <c r="I1238" i="26"/>
  <c r="G1238" i="26"/>
  <c r="I1237" i="26"/>
  <c r="G1237" i="26"/>
  <c r="I1236" i="26"/>
  <c r="G1236" i="26"/>
  <c r="I1235" i="26"/>
  <c r="G1235" i="26"/>
  <c r="I1234" i="26"/>
  <c r="G1234" i="26"/>
  <c r="I1233" i="26"/>
  <c r="G1233" i="26"/>
  <c r="I1232" i="26"/>
  <c r="G1232" i="26"/>
  <c r="I1231" i="26"/>
  <c r="G1231" i="26"/>
  <c r="I1201" i="26"/>
  <c r="K1201" i="26" s="1"/>
  <c r="G1201" i="26"/>
  <c r="I1200" i="26"/>
  <c r="K1200" i="26" s="1"/>
  <c r="G1200" i="26"/>
  <c r="I1199" i="26"/>
  <c r="K1199" i="26" s="1"/>
  <c r="G1199" i="26"/>
  <c r="I1198" i="26"/>
  <c r="K1198" i="26" s="1"/>
  <c r="G1198" i="26"/>
  <c r="I1197" i="26"/>
  <c r="K1197" i="26" s="1"/>
  <c r="G1197" i="26"/>
  <c r="I1196" i="26"/>
  <c r="K1196" i="26" s="1"/>
  <c r="G1196" i="26"/>
  <c r="I1195" i="26"/>
  <c r="K1195" i="26" s="1"/>
  <c r="G1195" i="26"/>
  <c r="I1194" i="26"/>
  <c r="K1194" i="26" s="1"/>
  <c r="G1194" i="26"/>
  <c r="I1193" i="26"/>
  <c r="K1193" i="26" s="1"/>
  <c r="G1193" i="26"/>
  <c r="I1192" i="26"/>
  <c r="K1192" i="26" s="1"/>
  <c r="G1192" i="26"/>
  <c r="I1191" i="26"/>
  <c r="K1191" i="26" s="1"/>
  <c r="G1191" i="26"/>
  <c r="K1189" i="26"/>
  <c r="G114" i="16" s="1"/>
  <c r="J114" i="16" s="1"/>
  <c r="I1188" i="26"/>
  <c r="G1188" i="26"/>
  <c r="I1187" i="26"/>
  <c r="G1187" i="26"/>
  <c r="I1186" i="26"/>
  <c r="G1186" i="26"/>
  <c r="I1185" i="26"/>
  <c r="G1185" i="26"/>
  <c r="I1184" i="26"/>
  <c r="G1184" i="26"/>
  <c r="I1183" i="26"/>
  <c r="G1183" i="26"/>
  <c r="I1182" i="26"/>
  <c r="G1182" i="26"/>
  <c r="I1181" i="26"/>
  <c r="G1181" i="26"/>
  <c r="I1180" i="26"/>
  <c r="G1180" i="26"/>
  <c r="I1179" i="26"/>
  <c r="G1179" i="26"/>
  <c r="I1178" i="26"/>
  <c r="G1178" i="26"/>
  <c r="I1175" i="26"/>
  <c r="K1175" i="26" s="1"/>
  <c r="G1175" i="26"/>
  <c r="I1174" i="26"/>
  <c r="K1174" i="26" s="1"/>
  <c r="G1174" i="26"/>
  <c r="I1173" i="26"/>
  <c r="K1173" i="26" s="1"/>
  <c r="G1173" i="26"/>
  <c r="I1172" i="26"/>
  <c r="K1172" i="26" s="1"/>
  <c r="G1172" i="26"/>
  <c r="I1171" i="26"/>
  <c r="K1171" i="26" s="1"/>
  <c r="G1171" i="26"/>
  <c r="I1170" i="26"/>
  <c r="K1170" i="26" s="1"/>
  <c r="G1170" i="26"/>
  <c r="I1169" i="26"/>
  <c r="K1169" i="26" s="1"/>
  <c r="G1169" i="26"/>
  <c r="I1168" i="26"/>
  <c r="K1168" i="26" s="1"/>
  <c r="G1168" i="26"/>
  <c r="I1167" i="26"/>
  <c r="K1167" i="26" s="1"/>
  <c r="G1167" i="26"/>
  <c r="I1166" i="26"/>
  <c r="K1166" i="26" s="1"/>
  <c r="G1166" i="26"/>
  <c r="I1165" i="26"/>
  <c r="K1165" i="26" s="1"/>
  <c r="G1165" i="26"/>
  <c r="K1163" i="26"/>
  <c r="G112" i="16" s="1"/>
  <c r="J112" i="16" s="1"/>
  <c r="I1162" i="26"/>
  <c r="G1162" i="26"/>
  <c r="I1161" i="26"/>
  <c r="G1161" i="26"/>
  <c r="I1160" i="26"/>
  <c r="G1160" i="26"/>
  <c r="I1159" i="26"/>
  <c r="G1159" i="26"/>
  <c r="I1158" i="26"/>
  <c r="G1158" i="26"/>
  <c r="I1157" i="26"/>
  <c r="G1157" i="26"/>
  <c r="I1156" i="26"/>
  <c r="G1156" i="26"/>
  <c r="I1155" i="26"/>
  <c r="G1155" i="26"/>
  <c r="I1154" i="26"/>
  <c r="G1154" i="26"/>
  <c r="I1153" i="26"/>
  <c r="G1153" i="26"/>
  <c r="I1152" i="26"/>
  <c r="G1152" i="26"/>
  <c r="B1137" i="26"/>
  <c r="B1124" i="26"/>
  <c r="B1111" i="26"/>
  <c r="B1098" i="26"/>
  <c r="B1085" i="26"/>
  <c r="B1072" i="26"/>
  <c r="B1059" i="26"/>
  <c r="B1046" i="26"/>
  <c r="B1033" i="26"/>
  <c r="B1020" i="26"/>
  <c r="B1007" i="26"/>
  <c r="B994" i="26"/>
  <c r="B981" i="26"/>
  <c r="B980" i="26"/>
  <c r="B967" i="26"/>
  <c r="G1149" i="26"/>
  <c r="I1149" i="26" s="1"/>
  <c r="K1149" i="26" s="1"/>
  <c r="G1148" i="26"/>
  <c r="I1148" i="26" s="1"/>
  <c r="K1148" i="26" s="1"/>
  <c r="G1147" i="26"/>
  <c r="I1147" i="26" s="1"/>
  <c r="K1147" i="26" s="1"/>
  <c r="G1146" i="26"/>
  <c r="I1146" i="26" s="1"/>
  <c r="K1146" i="26" s="1"/>
  <c r="G1145" i="26"/>
  <c r="I1145" i="26" s="1"/>
  <c r="K1145" i="26" s="1"/>
  <c r="G1144" i="26"/>
  <c r="I1144" i="26" s="1"/>
  <c r="K1144" i="26" s="1"/>
  <c r="G1143" i="26"/>
  <c r="I1143" i="26" s="1"/>
  <c r="K1143" i="26" s="1"/>
  <c r="G1142" i="26"/>
  <c r="I1142" i="26" s="1"/>
  <c r="K1142" i="26" s="1"/>
  <c r="G1141" i="26"/>
  <c r="I1141" i="26" s="1"/>
  <c r="K1141" i="26" s="1"/>
  <c r="G1140" i="26"/>
  <c r="I1140" i="26" s="1"/>
  <c r="K1140" i="26" s="1"/>
  <c r="G1139" i="26"/>
  <c r="I1139" i="26" s="1"/>
  <c r="K1139" i="26" s="1"/>
  <c r="K1136" i="26"/>
  <c r="G109" i="16" s="1"/>
  <c r="J109" i="16" s="1"/>
  <c r="I1135" i="26"/>
  <c r="G1135" i="26"/>
  <c r="I1134" i="26"/>
  <c r="G1134" i="26"/>
  <c r="I1133" i="26"/>
  <c r="G1133" i="26"/>
  <c r="I1132" i="26"/>
  <c r="G1132" i="26"/>
  <c r="I1131" i="26"/>
  <c r="G1131" i="26"/>
  <c r="I1130" i="26"/>
  <c r="G1130" i="26"/>
  <c r="I1129" i="26"/>
  <c r="G1129" i="26"/>
  <c r="I1128" i="26"/>
  <c r="G1128" i="26"/>
  <c r="I1127" i="26"/>
  <c r="G1127" i="26"/>
  <c r="I1126" i="26"/>
  <c r="G1126" i="26"/>
  <c r="I1125" i="26"/>
  <c r="G1125" i="26"/>
  <c r="K1123" i="26"/>
  <c r="G108" i="16" s="1"/>
  <c r="J108" i="16" s="1"/>
  <c r="I1122" i="26"/>
  <c r="G1122" i="26"/>
  <c r="I1121" i="26"/>
  <c r="G1121" i="26"/>
  <c r="I1120" i="26"/>
  <c r="G1120" i="26"/>
  <c r="I1119" i="26"/>
  <c r="G1119" i="26"/>
  <c r="I1118" i="26"/>
  <c r="G1118" i="26"/>
  <c r="I1117" i="26"/>
  <c r="G1117" i="26"/>
  <c r="I1116" i="26"/>
  <c r="G1116" i="26"/>
  <c r="I1115" i="26"/>
  <c r="G1115" i="26"/>
  <c r="I1114" i="26"/>
  <c r="G1114" i="26"/>
  <c r="I1113" i="26"/>
  <c r="G1113" i="26"/>
  <c r="I1112" i="26"/>
  <c r="G1112" i="26"/>
  <c r="K1110" i="26"/>
  <c r="G107" i="16" s="1"/>
  <c r="J107" i="16" s="1"/>
  <c r="I1109" i="26"/>
  <c r="G1109" i="26"/>
  <c r="I1108" i="26"/>
  <c r="G1108" i="26"/>
  <c r="I1107" i="26"/>
  <c r="G1107" i="26"/>
  <c r="I1106" i="26"/>
  <c r="G1106" i="26"/>
  <c r="I1105" i="26"/>
  <c r="G1105" i="26"/>
  <c r="I1104" i="26"/>
  <c r="G1104" i="26"/>
  <c r="I1103" i="26"/>
  <c r="G1103" i="26"/>
  <c r="I1102" i="26"/>
  <c r="G1102" i="26"/>
  <c r="I1101" i="26"/>
  <c r="G1101" i="26"/>
  <c r="I1100" i="26"/>
  <c r="G1100" i="26"/>
  <c r="I1099" i="26"/>
  <c r="G1099" i="26"/>
  <c r="K1097" i="26"/>
  <c r="G106" i="16" s="1"/>
  <c r="I1096" i="26"/>
  <c r="G1096" i="26"/>
  <c r="I1095" i="26"/>
  <c r="G1095" i="26"/>
  <c r="I1094" i="26"/>
  <c r="G1094" i="26"/>
  <c r="I1093" i="26"/>
  <c r="G1093" i="26"/>
  <c r="I1092" i="26"/>
  <c r="G1092" i="26"/>
  <c r="I1091" i="26"/>
  <c r="G1091" i="26"/>
  <c r="I1090" i="26"/>
  <c r="G1090" i="26"/>
  <c r="I1089" i="26"/>
  <c r="G1089" i="26"/>
  <c r="I1088" i="26"/>
  <c r="G1088" i="26"/>
  <c r="I1087" i="26"/>
  <c r="G1087" i="26"/>
  <c r="I1086" i="26"/>
  <c r="G1086" i="26"/>
  <c r="K1084" i="26"/>
  <c r="G105" i="16" s="1"/>
  <c r="J105" i="16" s="1"/>
  <c r="I1083" i="26"/>
  <c r="G1083" i="26"/>
  <c r="I1082" i="26"/>
  <c r="G1082" i="26"/>
  <c r="I1081" i="26"/>
  <c r="G1081" i="26"/>
  <c r="I1080" i="26"/>
  <c r="G1080" i="26"/>
  <c r="I1079" i="26"/>
  <c r="G1079" i="26"/>
  <c r="I1078" i="26"/>
  <c r="G1078" i="26"/>
  <c r="I1077" i="26"/>
  <c r="G1077" i="26"/>
  <c r="I1076" i="26"/>
  <c r="G1076" i="26"/>
  <c r="I1075" i="26"/>
  <c r="G1075" i="26"/>
  <c r="I1074" i="26"/>
  <c r="G1074" i="26"/>
  <c r="I1073" i="26"/>
  <c r="G1073" i="26"/>
  <c r="K1071" i="26"/>
  <c r="G104" i="16" s="1"/>
  <c r="J104" i="16" s="1"/>
  <c r="I1070" i="26"/>
  <c r="G1070" i="26"/>
  <c r="I1069" i="26"/>
  <c r="G1069" i="26"/>
  <c r="I1068" i="26"/>
  <c r="G1068" i="26"/>
  <c r="I1067" i="26"/>
  <c r="G1067" i="26"/>
  <c r="I1066" i="26"/>
  <c r="G1066" i="26"/>
  <c r="I1065" i="26"/>
  <c r="G1065" i="26"/>
  <c r="I1064" i="26"/>
  <c r="G1064" i="26"/>
  <c r="I1063" i="26"/>
  <c r="G1063" i="26"/>
  <c r="I1062" i="26"/>
  <c r="G1062" i="26"/>
  <c r="I1061" i="26"/>
  <c r="G1061" i="26"/>
  <c r="I1060" i="26"/>
  <c r="G1060" i="26"/>
  <c r="K1058" i="26"/>
  <c r="G103" i="16" s="1"/>
  <c r="J103" i="16" s="1"/>
  <c r="I1057" i="26"/>
  <c r="G1057" i="26"/>
  <c r="I1056" i="26"/>
  <c r="G1056" i="26"/>
  <c r="I1055" i="26"/>
  <c r="G1055" i="26"/>
  <c r="I1054" i="26"/>
  <c r="G1054" i="26"/>
  <c r="I1053" i="26"/>
  <c r="G1053" i="26"/>
  <c r="I1052" i="26"/>
  <c r="G1052" i="26"/>
  <c r="I1051" i="26"/>
  <c r="G1051" i="26"/>
  <c r="I1050" i="26"/>
  <c r="G1050" i="26"/>
  <c r="I1049" i="26"/>
  <c r="G1049" i="26"/>
  <c r="I1048" i="26"/>
  <c r="G1048" i="26"/>
  <c r="I1047" i="26"/>
  <c r="G1047" i="26"/>
  <c r="K1045" i="26"/>
  <c r="G102" i="16" s="1"/>
  <c r="J102" i="16" s="1"/>
  <c r="I1044" i="26"/>
  <c r="G1044" i="26"/>
  <c r="I1043" i="26"/>
  <c r="G1043" i="26"/>
  <c r="I1042" i="26"/>
  <c r="G1042" i="26"/>
  <c r="I1041" i="26"/>
  <c r="G1041" i="26"/>
  <c r="I1040" i="26"/>
  <c r="G1040" i="26"/>
  <c r="I1039" i="26"/>
  <c r="G1039" i="26"/>
  <c r="I1038" i="26"/>
  <c r="G1038" i="26"/>
  <c r="I1037" i="26"/>
  <c r="G1037" i="26"/>
  <c r="I1036" i="26"/>
  <c r="G1036" i="26"/>
  <c r="I1035" i="26"/>
  <c r="G1035" i="26"/>
  <c r="I1034" i="26"/>
  <c r="G1034" i="26"/>
  <c r="K1032" i="26"/>
  <c r="G101" i="16" s="1"/>
  <c r="J101" i="16" s="1"/>
  <c r="I1031" i="26"/>
  <c r="G1031" i="26"/>
  <c r="I1030" i="26"/>
  <c r="G1030" i="26"/>
  <c r="I1029" i="26"/>
  <c r="G1029" i="26"/>
  <c r="I1028" i="26"/>
  <c r="G1028" i="26"/>
  <c r="I1027" i="26"/>
  <c r="G1027" i="26"/>
  <c r="I1026" i="26"/>
  <c r="G1026" i="26"/>
  <c r="I1025" i="26"/>
  <c r="G1025" i="26"/>
  <c r="I1024" i="26"/>
  <c r="G1024" i="26"/>
  <c r="I1023" i="26"/>
  <c r="G1023" i="26"/>
  <c r="I1022" i="26"/>
  <c r="G1022" i="26"/>
  <c r="I1021" i="26"/>
  <c r="G1021" i="26"/>
  <c r="K1019" i="26"/>
  <c r="G100" i="16" s="1"/>
  <c r="J100" i="16" s="1"/>
  <c r="I1018" i="26"/>
  <c r="G1018" i="26"/>
  <c r="I1017" i="26"/>
  <c r="G1017" i="26"/>
  <c r="I1016" i="26"/>
  <c r="G1016" i="26"/>
  <c r="I1015" i="26"/>
  <c r="G1015" i="26"/>
  <c r="I1014" i="26"/>
  <c r="G1014" i="26"/>
  <c r="I1013" i="26"/>
  <c r="G1013" i="26"/>
  <c r="I1012" i="26"/>
  <c r="G1012" i="26"/>
  <c r="I1011" i="26"/>
  <c r="G1011" i="26"/>
  <c r="I1010" i="26"/>
  <c r="G1010" i="26"/>
  <c r="I1009" i="26"/>
  <c r="G1009" i="26"/>
  <c r="I1008" i="26"/>
  <c r="G1008" i="26"/>
  <c r="K1006" i="26"/>
  <c r="G99" i="16" s="1"/>
  <c r="J99" i="16" s="1"/>
  <c r="I1005" i="26"/>
  <c r="G1005" i="26"/>
  <c r="I1004" i="26"/>
  <c r="G1004" i="26"/>
  <c r="I1003" i="26"/>
  <c r="G1003" i="26"/>
  <c r="I1002" i="26"/>
  <c r="G1002" i="26"/>
  <c r="I1001" i="26"/>
  <c r="G1001" i="26"/>
  <c r="I1000" i="26"/>
  <c r="G1000" i="26"/>
  <c r="I999" i="26"/>
  <c r="G999" i="26"/>
  <c r="I998" i="26"/>
  <c r="G998" i="26"/>
  <c r="I997" i="26"/>
  <c r="G997" i="26"/>
  <c r="I996" i="26"/>
  <c r="G996" i="26"/>
  <c r="I995" i="26"/>
  <c r="G995" i="26"/>
  <c r="K993" i="26"/>
  <c r="G98" i="16" s="1"/>
  <c r="J98" i="16" s="1"/>
  <c r="I992" i="26"/>
  <c r="G992" i="26"/>
  <c r="I991" i="26"/>
  <c r="G991" i="26"/>
  <c r="I990" i="26"/>
  <c r="G990" i="26"/>
  <c r="I989" i="26"/>
  <c r="G989" i="26"/>
  <c r="I988" i="26"/>
  <c r="G988" i="26"/>
  <c r="I987" i="26"/>
  <c r="G987" i="26"/>
  <c r="I986" i="26"/>
  <c r="G986" i="26"/>
  <c r="I985" i="26"/>
  <c r="G985" i="26"/>
  <c r="I984" i="26"/>
  <c r="G984" i="26"/>
  <c r="I983" i="26"/>
  <c r="G983" i="26"/>
  <c r="I982" i="26"/>
  <c r="G982" i="26"/>
  <c r="K978" i="26"/>
  <c r="I977" i="26"/>
  <c r="K977" i="26" s="1"/>
  <c r="G977" i="26"/>
  <c r="I976" i="26"/>
  <c r="K976" i="26" s="1"/>
  <c r="G976" i="26"/>
  <c r="I975" i="26"/>
  <c r="K975" i="26" s="1"/>
  <c r="G975" i="26"/>
  <c r="I974" i="26"/>
  <c r="K974" i="26" s="1"/>
  <c r="G974" i="26"/>
  <c r="I973" i="26"/>
  <c r="K973" i="26" s="1"/>
  <c r="G973" i="26"/>
  <c r="I972" i="26"/>
  <c r="K972" i="26" s="1"/>
  <c r="G972" i="26"/>
  <c r="I971" i="26"/>
  <c r="K971" i="26" s="1"/>
  <c r="G971" i="26"/>
  <c r="I970" i="26"/>
  <c r="K970" i="26" s="1"/>
  <c r="G970" i="26"/>
  <c r="I969" i="26"/>
  <c r="K969" i="26" s="1"/>
  <c r="G969" i="26"/>
  <c r="I968" i="26"/>
  <c r="K968" i="26" s="1"/>
  <c r="G968" i="26"/>
  <c r="B954" i="26"/>
  <c r="B941" i="26"/>
  <c r="B928" i="26"/>
  <c r="B927" i="26"/>
  <c r="B862" i="26"/>
  <c r="B849" i="26"/>
  <c r="B848" i="26"/>
  <c r="B835" i="26"/>
  <c r="B822" i="26"/>
  <c r="B809" i="26"/>
  <c r="B796" i="26"/>
  <c r="B783" i="26"/>
  <c r="B770" i="26"/>
  <c r="B757" i="26"/>
  <c r="B744" i="26"/>
  <c r="B731" i="26"/>
  <c r="B718" i="26"/>
  <c r="B705" i="26"/>
  <c r="B692" i="26"/>
  <c r="B679" i="26"/>
  <c r="B666" i="26"/>
  <c r="B653" i="26"/>
  <c r="B640" i="26"/>
  <c r="B627" i="26"/>
  <c r="B614" i="26"/>
  <c r="I846" i="26"/>
  <c r="G846" i="26"/>
  <c r="I845" i="26"/>
  <c r="G845" i="26"/>
  <c r="I844" i="26"/>
  <c r="G844" i="26"/>
  <c r="I843" i="26"/>
  <c r="G843" i="26"/>
  <c r="I842" i="26"/>
  <c r="G842" i="26"/>
  <c r="I841" i="26"/>
  <c r="G841" i="26"/>
  <c r="I840" i="26"/>
  <c r="G840" i="26"/>
  <c r="I839" i="26"/>
  <c r="G839" i="26"/>
  <c r="I838" i="26"/>
  <c r="G838" i="26"/>
  <c r="I837" i="26"/>
  <c r="G837" i="26"/>
  <c r="I836" i="26"/>
  <c r="G836" i="26"/>
  <c r="I833" i="26"/>
  <c r="G833" i="26"/>
  <c r="I832" i="26"/>
  <c r="G832" i="26"/>
  <c r="I831" i="26"/>
  <c r="G831" i="26"/>
  <c r="I830" i="26"/>
  <c r="G830" i="26"/>
  <c r="I829" i="26"/>
  <c r="G829" i="26"/>
  <c r="I828" i="26"/>
  <c r="G828" i="26"/>
  <c r="I827" i="26"/>
  <c r="G827" i="26"/>
  <c r="I826" i="26"/>
  <c r="G826" i="26"/>
  <c r="I825" i="26"/>
  <c r="G825" i="26"/>
  <c r="I824" i="26"/>
  <c r="G824" i="26"/>
  <c r="I823" i="26"/>
  <c r="G823" i="26"/>
  <c r="I820" i="26"/>
  <c r="G820" i="26"/>
  <c r="I819" i="26"/>
  <c r="G819" i="26"/>
  <c r="I818" i="26"/>
  <c r="G818" i="26"/>
  <c r="I817" i="26"/>
  <c r="G817" i="26"/>
  <c r="I816" i="26"/>
  <c r="G816" i="26"/>
  <c r="I815" i="26"/>
  <c r="G815" i="26"/>
  <c r="I814" i="26"/>
  <c r="G814" i="26"/>
  <c r="I813" i="26"/>
  <c r="G813" i="26"/>
  <c r="I812" i="26"/>
  <c r="G812" i="26"/>
  <c r="I811" i="26"/>
  <c r="G811" i="26"/>
  <c r="I810" i="26"/>
  <c r="G810" i="26"/>
  <c r="I807" i="26"/>
  <c r="G807" i="26"/>
  <c r="I806" i="26"/>
  <c r="G806" i="26"/>
  <c r="I805" i="26"/>
  <c r="G805" i="26"/>
  <c r="I804" i="26"/>
  <c r="G804" i="26"/>
  <c r="I803" i="26"/>
  <c r="G803" i="26"/>
  <c r="I802" i="26"/>
  <c r="G802" i="26"/>
  <c r="I801" i="26"/>
  <c r="G801" i="26"/>
  <c r="I800" i="26"/>
  <c r="G800" i="26"/>
  <c r="I799" i="26"/>
  <c r="G799" i="26"/>
  <c r="I798" i="26"/>
  <c r="G798" i="26"/>
  <c r="I797" i="26"/>
  <c r="G797" i="26"/>
  <c r="I794" i="26"/>
  <c r="G794" i="26"/>
  <c r="I793" i="26"/>
  <c r="G793" i="26"/>
  <c r="I792" i="26"/>
  <c r="G792" i="26"/>
  <c r="I791" i="26"/>
  <c r="G791" i="26"/>
  <c r="I790" i="26"/>
  <c r="G790" i="26"/>
  <c r="I789" i="26"/>
  <c r="G789" i="26"/>
  <c r="I788" i="26"/>
  <c r="G788" i="26"/>
  <c r="I787" i="26"/>
  <c r="G787" i="26"/>
  <c r="I786" i="26"/>
  <c r="G786" i="26"/>
  <c r="I785" i="26"/>
  <c r="G785" i="26"/>
  <c r="I784" i="26"/>
  <c r="G784" i="26"/>
  <c r="I781" i="26"/>
  <c r="G781" i="26"/>
  <c r="I780" i="26"/>
  <c r="G780" i="26"/>
  <c r="I779" i="26"/>
  <c r="G779" i="26"/>
  <c r="I778" i="26"/>
  <c r="G778" i="26"/>
  <c r="I777" i="26"/>
  <c r="G777" i="26"/>
  <c r="I776" i="26"/>
  <c r="G776" i="26"/>
  <c r="I775" i="26"/>
  <c r="G775" i="26"/>
  <c r="I774" i="26"/>
  <c r="G774" i="26"/>
  <c r="I773" i="26"/>
  <c r="G773" i="26"/>
  <c r="I772" i="26"/>
  <c r="G772" i="26"/>
  <c r="I771" i="26"/>
  <c r="G771" i="26"/>
  <c r="I768" i="26"/>
  <c r="G768" i="26"/>
  <c r="I767" i="26"/>
  <c r="G767" i="26"/>
  <c r="I766" i="26"/>
  <c r="G766" i="26"/>
  <c r="I765" i="26"/>
  <c r="G765" i="26"/>
  <c r="I764" i="26"/>
  <c r="G764" i="26"/>
  <c r="I763" i="26"/>
  <c r="G763" i="26"/>
  <c r="I762" i="26"/>
  <c r="G762" i="26"/>
  <c r="I761" i="26"/>
  <c r="G761" i="26"/>
  <c r="I760" i="26"/>
  <c r="G760" i="26"/>
  <c r="I759" i="26"/>
  <c r="G759" i="26"/>
  <c r="I758" i="26"/>
  <c r="G758" i="26"/>
  <c r="I755" i="26"/>
  <c r="G755" i="26"/>
  <c r="I754" i="26"/>
  <c r="G754" i="26"/>
  <c r="I753" i="26"/>
  <c r="G753" i="26"/>
  <c r="I752" i="26"/>
  <c r="G752" i="26"/>
  <c r="I751" i="26"/>
  <c r="G751" i="26"/>
  <c r="I750" i="26"/>
  <c r="G750" i="26"/>
  <c r="I749" i="26"/>
  <c r="G749" i="26"/>
  <c r="I748" i="26"/>
  <c r="G748" i="26"/>
  <c r="I747" i="26"/>
  <c r="G747" i="26"/>
  <c r="I746" i="26"/>
  <c r="G746" i="26"/>
  <c r="I745" i="26"/>
  <c r="G745" i="26"/>
  <c r="I742" i="26"/>
  <c r="G742" i="26"/>
  <c r="I741" i="26"/>
  <c r="G741" i="26"/>
  <c r="I740" i="26"/>
  <c r="G740" i="26"/>
  <c r="I739" i="26"/>
  <c r="G739" i="26"/>
  <c r="I738" i="26"/>
  <c r="G738" i="26"/>
  <c r="I737" i="26"/>
  <c r="G737" i="26"/>
  <c r="I736" i="26"/>
  <c r="G736" i="26"/>
  <c r="I735" i="26"/>
  <c r="G735" i="26"/>
  <c r="I734" i="26"/>
  <c r="G734" i="26"/>
  <c r="I733" i="26"/>
  <c r="G733" i="26"/>
  <c r="I732" i="26"/>
  <c r="G732" i="26"/>
  <c r="I729" i="26"/>
  <c r="G729" i="26"/>
  <c r="I728" i="26"/>
  <c r="G728" i="26"/>
  <c r="I727" i="26"/>
  <c r="G727" i="26"/>
  <c r="I726" i="26"/>
  <c r="G726" i="26"/>
  <c r="I725" i="26"/>
  <c r="G725" i="26"/>
  <c r="I724" i="26"/>
  <c r="G724" i="26"/>
  <c r="I723" i="26"/>
  <c r="G723" i="26"/>
  <c r="I722" i="26"/>
  <c r="G722" i="26"/>
  <c r="I721" i="26"/>
  <c r="G721" i="26"/>
  <c r="I720" i="26"/>
  <c r="G720" i="26"/>
  <c r="I719" i="26"/>
  <c r="G719" i="26"/>
  <c r="I716" i="26"/>
  <c r="G716" i="26"/>
  <c r="I715" i="26"/>
  <c r="G715" i="26"/>
  <c r="I714" i="26"/>
  <c r="G714" i="26"/>
  <c r="I713" i="26"/>
  <c r="G713" i="26"/>
  <c r="I712" i="26"/>
  <c r="G712" i="26"/>
  <c r="I711" i="26"/>
  <c r="G711" i="26"/>
  <c r="I710" i="26"/>
  <c r="G710" i="26"/>
  <c r="I709" i="26"/>
  <c r="G709" i="26"/>
  <c r="I708" i="26"/>
  <c r="G708" i="26"/>
  <c r="I707" i="26"/>
  <c r="G707" i="26"/>
  <c r="I706" i="26"/>
  <c r="G706" i="26"/>
  <c r="I703" i="26"/>
  <c r="G703" i="26"/>
  <c r="I702" i="26"/>
  <c r="G702" i="26"/>
  <c r="I701" i="26"/>
  <c r="G701" i="26"/>
  <c r="I700" i="26"/>
  <c r="G700" i="26"/>
  <c r="I699" i="26"/>
  <c r="G699" i="26"/>
  <c r="I698" i="26"/>
  <c r="G698" i="26"/>
  <c r="I697" i="26"/>
  <c r="G697" i="26"/>
  <c r="I696" i="26"/>
  <c r="G696" i="26"/>
  <c r="I695" i="26"/>
  <c r="G695" i="26"/>
  <c r="I694" i="26"/>
  <c r="G694" i="26"/>
  <c r="I693" i="26"/>
  <c r="G693" i="26"/>
  <c r="I690" i="26"/>
  <c r="G690" i="26"/>
  <c r="I689" i="26"/>
  <c r="G689" i="26"/>
  <c r="I688" i="26"/>
  <c r="G688" i="26"/>
  <c r="I687" i="26"/>
  <c r="G687" i="26"/>
  <c r="I686" i="26"/>
  <c r="G686" i="26"/>
  <c r="I685" i="26"/>
  <c r="G685" i="26"/>
  <c r="I684" i="26"/>
  <c r="G684" i="26"/>
  <c r="I683" i="26"/>
  <c r="G683" i="26"/>
  <c r="I682" i="26"/>
  <c r="G682" i="26"/>
  <c r="I681" i="26"/>
  <c r="G681" i="26"/>
  <c r="I680" i="26"/>
  <c r="G680" i="26"/>
  <c r="I677" i="26"/>
  <c r="G677" i="26"/>
  <c r="I676" i="26"/>
  <c r="G676" i="26"/>
  <c r="I675" i="26"/>
  <c r="G675" i="26"/>
  <c r="I674" i="26"/>
  <c r="G674" i="26"/>
  <c r="I673" i="26"/>
  <c r="G673" i="26"/>
  <c r="I672" i="26"/>
  <c r="G672" i="26"/>
  <c r="I671" i="26"/>
  <c r="G671" i="26"/>
  <c r="I670" i="26"/>
  <c r="G670" i="26"/>
  <c r="I669" i="26"/>
  <c r="G669" i="26"/>
  <c r="I668" i="26"/>
  <c r="G668" i="26"/>
  <c r="I667" i="26"/>
  <c r="G667" i="26"/>
  <c r="I664" i="26"/>
  <c r="G664" i="26"/>
  <c r="I663" i="26"/>
  <c r="G663" i="26"/>
  <c r="I662" i="26"/>
  <c r="G662" i="26"/>
  <c r="I661" i="26"/>
  <c r="G661" i="26"/>
  <c r="I660" i="26"/>
  <c r="G660" i="26"/>
  <c r="I659" i="26"/>
  <c r="G659" i="26"/>
  <c r="I658" i="26"/>
  <c r="G658" i="26"/>
  <c r="I657" i="26"/>
  <c r="G657" i="26"/>
  <c r="I656" i="26"/>
  <c r="G656" i="26"/>
  <c r="I655" i="26"/>
  <c r="G655" i="26"/>
  <c r="I654" i="26"/>
  <c r="G654" i="26"/>
  <c r="I651" i="26"/>
  <c r="G651" i="26"/>
  <c r="I650" i="26"/>
  <c r="G650" i="26"/>
  <c r="I649" i="26"/>
  <c r="G649" i="26"/>
  <c r="I648" i="26"/>
  <c r="G648" i="26"/>
  <c r="I647" i="26"/>
  <c r="G647" i="26"/>
  <c r="I646" i="26"/>
  <c r="G646" i="26"/>
  <c r="I645" i="26"/>
  <c r="G645" i="26"/>
  <c r="I644" i="26"/>
  <c r="G644" i="26"/>
  <c r="I643" i="26"/>
  <c r="G643" i="26"/>
  <c r="I642" i="26"/>
  <c r="G642" i="26"/>
  <c r="I641" i="26"/>
  <c r="G641" i="26"/>
  <c r="I638" i="26"/>
  <c r="G638" i="26"/>
  <c r="I637" i="26"/>
  <c r="G637" i="26"/>
  <c r="I636" i="26"/>
  <c r="G636" i="26"/>
  <c r="I635" i="26"/>
  <c r="G635" i="26"/>
  <c r="I634" i="26"/>
  <c r="G634" i="26"/>
  <c r="I633" i="26"/>
  <c r="G633" i="26"/>
  <c r="I632" i="26"/>
  <c r="G632" i="26"/>
  <c r="I631" i="26"/>
  <c r="G631" i="26"/>
  <c r="I630" i="26"/>
  <c r="G630" i="26"/>
  <c r="I629" i="26"/>
  <c r="G629" i="26"/>
  <c r="I628" i="26"/>
  <c r="G628" i="26"/>
  <c r="B601" i="26"/>
  <c r="B588" i="26"/>
  <c r="B575" i="26"/>
  <c r="B562" i="26"/>
  <c r="B549" i="26"/>
  <c r="B548" i="26"/>
  <c r="B535" i="26"/>
  <c r="B522" i="26"/>
  <c r="B509" i="26"/>
  <c r="B496" i="26"/>
  <c r="K547" i="26"/>
  <c r="I546" i="26"/>
  <c r="G546" i="26"/>
  <c r="I545" i="26"/>
  <c r="G545" i="26"/>
  <c r="I544" i="26"/>
  <c r="G544" i="26"/>
  <c r="I543" i="26"/>
  <c r="G543" i="26"/>
  <c r="I542" i="26"/>
  <c r="G542" i="26"/>
  <c r="I541" i="26"/>
  <c r="G541" i="26"/>
  <c r="I540" i="26"/>
  <c r="G540" i="26"/>
  <c r="I539" i="26"/>
  <c r="G539" i="26"/>
  <c r="I538" i="26"/>
  <c r="G538" i="26"/>
  <c r="I537" i="26"/>
  <c r="G537" i="26"/>
  <c r="I536" i="26"/>
  <c r="G536" i="26"/>
  <c r="K534" i="26"/>
  <c r="I533" i="26"/>
  <c r="G533" i="26"/>
  <c r="I532" i="26"/>
  <c r="G532" i="26"/>
  <c r="I531" i="26"/>
  <c r="G531" i="26"/>
  <c r="I530" i="26"/>
  <c r="G530" i="26"/>
  <c r="I529" i="26"/>
  <c r="G529" i="26"/>
  <c r="I528" i="26"/>
  <c r="G528" i="26"/>
  <c r="I527" i="26"/>
  <c r="G527" i="26"/>
  <c r="I526" i="26"/>
  <c r="G526" i="26"/>
  <c r="I525" i="26"/>
  <c r="G525" i="26"/>
  <c r="I524" i="26"/>
  <c r="G524" i="26"/>
  <c r="I523" i="26"/>
  <c r="G523" i="26"/>
  <c r="K521" i="26"/>
  <c r="I520" i="26"/>
  <c r="G520" i="26"/>
  <c r="I519" i="26"/>
  <c r="G519" i="26"/>
  <c r="I518" i="26"/>
  <c r="G518" i="26"/>
  <c r="I517" i="26"/>
  <c r="G517" i="26"/>
  <c r="I516" i="26"/>
  <c r="G516" i="26"/>
  <c r="I515" i="26"/>
  <c r="G515" i="26"/>
  <c r="I514" i="26"/>
  <c r="G514" i="26"/>
  <c r="I513" i="26"/>
  <c r="G513" i="26"/>
  <c r="I512" i="26"/>
  <c r="G512" i="26"/>
  <c r="I511" i="26"/>
  <c r="G511" i="26"/>
  <c r="I510" i="26"/>
  <c r="G510" i="26"/>
  <c r="K508" i="26"/>
  <c r="I507" i="26"/>
  <c r="G507" i="26"/>
  <c r="I506" i="26"/>
  <c r="G506" i="26"/>
  <c r="I505" i="26"/>
  <c r="G505" i="26"/>
  <c r="I504" i="26"/>
  <c r="G504" i="26"/>
  <c r="I503" i="26"/>
  <c r="G503" i="26"/>
  <c r="I502" i="26"/>
  <c r="G502" i="26"/>
  <c r="I501" i="26"/>
  <c r="G501" i="26"/>
  <c r="I500" i="26"/>
  <c r="G500" i="26"/>
  <c r="I499" i="26"/>
  <c r="G499" i="26"/>
  <c r="I498" i="26"/>
  <c r="G498" i="26"/>
  <c r="I497" i="26"/>
  <c r="G497" i="26"/>
  <c r="B483" i="26"/>
  <c r="B470" i="26"/>
  <c r="B457" i="26"/>
  <c r="B444" i="26"/>
  <c r="B431" i="26"/>
  <c r="B418" i="26"/>
  <c r="K495" i="26"/>
  <c r="I494" i="26"/>
  <c r="G494" i="26"/>
  <c r="I493" i="26"/>
  <c r="G493" i="26"/>
  <c r="I492" i="26"/>
  <c r="G492" i="26"/>
  <c r="I491" i="26"/>
  <c r="G491" i="26"/>
  <c r="I490" i="26"/>
  <c r="G490" i="26"/>
  <c r="I489" i="26"/>
  <c r="G489" i="26"/>
  <c r="I488" i="26"/>
  <c r="G488" i="26"/>
  <c r="I487" i="26"/>
  <c r="G487" i="26"/>
  <c r="I486" i="26"/>
  <c r="G486" i="26"/>
  <c r="I485" i="26"/>
  <c r="G485" i="26"/>
  <c r="I484" i="26"/>
  <c r="G484" i="26"/>
  <c r="K482" i="26"/>
  <c r="I481" i="26"/>
  <c r="G481" i="26"/>
  <c r="I480" i="26"/>
  <c r="G480" i="26"/>
  <c r="I479" i="26"/>
  <c r="G479" i="26"/>
  <c r="I478" i="26"/>
  <c r="G478" i="26"/>
  <c r="I477" i="26"/>
  <c r="G477" i="26"/>
  <c r="I476" i="26"/>
  <c r="G476" i="26"/>
  <c r="I475" i="26"/>
  <c r="G475" i="26"/>
  <c r="I474" i="26"/>
  <c r="G474" i="26"/>
  <c r="I473" i="26"/>
  <c r="G473" i="26"/>
  <c r="I472" i="26"/>
  <c r="G472" i="26"/>
  <c r="I471" i="26"/>
  <c r="G471" i="26"/>
  <c r="K469" i="26"/>
  <c r="I468" i="26"/>
  <c r="G468" i="26"/>
  <c r="I467" i="26"/>
  <c r="G467" i="26"/>
  <c r="I466" i="26"/>
  <c r="G466" i="26"/>
  <c r="I465" i="26"/>
  <c r="G465" i="26"/>
  <c r="I464" i="26"/>
  <c r="G464" i="26"/>
  <c r="I463" i="26"/>
  <c r="G463" i="26"/>
  <c r="I462" i="26"/>
  <c r="G462" i="26"/>
  <c r="I461" i="26"/>
  <c r="G461" i="26"/>
  <c r="I460" i="26"/>
  <c r="G460" i="26"/>
  <c r="I459" i="26"/>
  <c r="G459" i="26"/>
  <c r="I458" i="26"/>
  <c r="G458" i="26"/>
  <c r="K456" i="26"/>
  <c r="I455" i="26"/>
  <c r="G455" i="26"/>
  <c r="I454" i="26"/>
  <c r="G454" i="26"/>
  <c r="I453" i="26"/>
  <c r="G453" i="26"/>
  <c r="I452" i="26"/>
  <c r="G452" i="26"/>
  <c r="I451" i="26"/>
  <c r="G451" i="26"/>
  <c r="I450" i="26"/>
  <c r="G450" i="26"/>
  <c r="I449" i="26"/>
  <c r="G449" i="26"/>
  <c r="I448" i="26"/>
  <c r="G448" i="26"/>
  <c r="I447" i="26"/>
  <c r="G447" i="26"/>
  <c r="I446" i="26"/>
  <c r="G446" i="26"/>
  <c r="I445" i="26"/>
  <c r="G445" i="26"/>
  <c r="K443" i="26"/>
  <c r="I442" i="26"/>
  <c r="G442" i="26"/>
  <c r="I441" i="26"/>
  <c r="G441" i="26"/>
  <c r="I440" i="26"/>
  <c r="G440" i="26"/>
  <c r="I439" i="26"/>
  <c r="G439" i="26"/>
  <c r="I438" i="26"/>
  <c r="G438" i="26"/>
  <c r="I437" i="26"/>
  <c r="G437" i="26"/>
  <c r="I436" i="26"/>
  <c r="G436" i="26"/>
  <c r="I435" i="26"/>
  <c r="G435" i="26"/>
  <c r="I434" i="26"/>
  <c r="G434" i="26"/>
  <c r="I433" i="26"/>
  <c r="G433" i="26"/>
  <c r="I432" i="26"/>
  <c r="G432" i="26"/>
  <c r="B405" i="26"/>
  <c r="B392" i="26"/>
  <c r="B379" i="26"/>
  <c r="B366" i="26"/>
  <c r="B353" i="26"/>
  <c r="B326" i="26"/>
  <c r="B313" i="26"/>
  <c r="B300" i="26"/>
  <c r="B287" i="26"/>
  <c r="B274" i="26"/>
  <c r="G324" i="26"/>
  <c r="G323" i="26"/>
  <c r="G322" i="26"/>
  <c r="G321" i="26"/>
  <c r="G320" i="26"/>
  <c r="G319" i="26"/>
  <c r="G318" i="26"/>
  <c r="G317" i="26"/>
  <c r="I316" i="26"/>
  <c r="G316" i="26"/>
  <c r="G315" i="26"/>
  <c r="G314" i="26"/>
  <c r="I311" i="26"/>
  <c r="G311" i="26"/>
  <c r="K311" i="26" s="1"/>
  <c r="I310" i="26"/>
  <c r="G310" i="26"/>
  <c r="K310" i="26" s="1"/>
  <c r="I309" i="26"/>
  <c r="G309" i="26"/>
  <c r="K309" i="26" s="1"/>
  <c r="I308" i="26"/>
  <c r="G308" i="26"/>
  <c r="K308" i="26" s="1"/>
  <c r="I307" i="26"/>
  <c r="G307" i="26"/>
  <c r="K307" i="26" s="1"/>
  <c r="I306" i="26"/>
  <c r="G306" i="26"/>
  <c r="K306" i="26" s="1"/>
  <c r="I305" i="26"/>
  <c r="G305" i="26"/>
  <c r="K305" i="26" s="1"/>
  <c r="I304" i="26"/>
  <c r="G304" i="26"/>
  <c r="K304" i="26" s="1"/>
  <c r="I303" i="26"/>
  <c r="G303" i="26"/>
  <c r="K303" i="26" s="1"/>
  <c r="I302" i="26"/>
  <c r="G302" i="26"/>
  <c r="K302" i="26" s="1"/>
  <c r="I301" i="26"/>
  <c r="G301" i="26"/>
  <c r="K301" i="26" s="1"/>
  <c r="I298" i="26"/>
  <c r="G298" i="26"/>
  <c r="K298" i="26" s="1"/>
  <c r="I297" i="26"/>
  <c r="G297" i="26"/>
  <c r="K297" i="26" s="1"/>
  <c r="I296" i="26"/>
  <c r="G296" i="26"/>
  <c r="K296" i="26" s="1"/>
  <c r="I295" i="26"/>
  <c r="G295" i="26"/>
  <c r="K295" i="26" s="1"/>
  <c r="I294" i="26"/>
  <c r="G294" i="26"/>
  <c r="K294" i="26" s="1"/>
  <c r="I293" i="26"/>
  <c r="G293" i="26"/>
  <c r="K293" i="26" s="1"/>
  <c r="I292" i="26"/>
  <c r="G292" i="26"/>
  <c r="K292" i="26" s="1"/>
  <c r="I291" i="26"/>
  <c r="G291" i="26"/>
  <c r="K291" i="26" s="1"/>
  <c r="I290" i="26"/>
  <c r="G290" i="26"/>
  <c r="K290" i="26" s="1"/>
  <c r="I289" i="26"/>
  <c r="G289" i="26"/>
  <c r="K289" i="26" s="1"/>
  <c r="I288" i="26"/>
  <c r="G288" i="26"/>
  <c r="K288" i="26" s="1"/>
  <c r="B261" i="26"/>
  <c r="K2843" i="26" l="1"/>
  <c r="G228" i="16" s="1"/>
  <c r="J228" i="16" s="1"/>
  <c r="K2707" i="26"/>
  <c r="G219" i="16" s="1"/>
  <c r="J219" i="16" s="1"/>
  <c r="K2726" i="26"/>
  <c r="K2741" i="26" s="1"/>
  <c r="G221" i="16" s="1"/>
  <c r="J221" i="16" s="1"/>
  <c r="K2777" i="26"/>
  <c r="K2792" i="26" s="1"/>
  <c r="G224" i="16" s="1"/>
  <c r="J224" i="16" s="1"/>
  <c r="K2657" i="26"/>
  <c r="K2672" i="26" s="1"/>
  <c r="G216" i="16" s="1"/>
  <c r="J216" i="16" s="1"/>
  <c r="K2775" i="26"/>
  <c r="G223" i="16" s="1"/>
  <c r="J223" i="16" s="1"/>
  <c r="K1697" i="26"/>
  <c r="G153" i="16" s="1"/>
  <c r="K2862" i="26"/>
  <c r="K2877" i="26" s="1"/>
  <c r="G230" i="16" s="1"/>
  <c r="J230" i="16" s="1"/>
  <c r="K1385" i="26"/>
  <c r="G130" i="16" s="1"/>
  <c r="J130" i="16" s="1"/>
  <c r="K1176" i="26"/>
  <c r="G113" i="16" s="1"/>
  <c r="J113" i="16" s="1"/>
  <c r="K1372" i="26"/>
  <c r="G129" i="16" s="1"/>
  <c r="J129" i="16" s="1"/>
  <c r="K1202" i="26"/>
  <c r="G115" i="16" s="1"/>
  <c r="J115" i="16" s="1"/>
  <c r="K1150" i="26"/>
  <c r="G111" i="16" s="1"/>
  <c r="J111" i="16" s="1"/>
  <c r="K979" i="26"/>
  <c r="G96" i="16" s="1"/>
  <c r="J96" i="16" s="1"/>
  <c r="K1281" i="26"/>
  <c r="G122" i="16" s="1"/>
  <c r="J122" i="16" s="1"/>
  <c r="J119" i="16"/>
  <c r="K299" i="26"/>
  <c r="G40" i="16" s="1"/>
  <c r="J40" i="16" s="1"/>
  <c r="K312" i="26"/>
  <c r="G41" i="16" s="1"/>
  <c r="J41" i="16" s="1"/>
  <c r="K325" i="26"/>
  <c r="G42" i="16" s="1"/>
  <c r="J42" i="16" s="1"/>
  <c r="J47" i="16"/>
  <c r="J58" i="16"/>
  <c r="J49" i="16"/>
  <c r="J45" i="16"/>
  <c r="J50" i="16"/>
  <c r="J46" i="16"/>
  <c r="J60" i="16"/>
  <c r="J27" i="16"/>
  <c r="J48" i="16"/>
  <c r="J59" i="16"/>
  <c r="K691" i="26"/>
  <c r="G72" i="16" s="1"/>
  <c r="J72" i="16" s="1"/>
  <c r="K717" i="26"/>
  <c r="G74" i="16" s="1"/>
  <c r="J74" i="16" s="1"/>
  <c r="K808" i="26"/>
  <c r="G81" i="16" s="1"/>
  <c r="K665" i="26"/>
  <c r="G70" i="16" s="1"/>
  <c r="J70" i="16" s="1"/>
  <c r="K834" i="26"/>
  <c r="G83" i="16" s="1"/>
  <c r="J83" i="16" s="1"/>
  <c r="K847" i="26"/>
  <c r="G84" i="16" s="1"/>
  <c r="J84" i="16" s="1"/>
  <c r="K769" i="26"/>
  <c r="G78" i="16" s="1"/>
  <c r="J78" i="16" s="1"/>
  <c r="K821" i="26"/>
  <c r="G82" i="16" s="1"/>
  <c r="K795" i="26"/>
  <c r="G80" i="16" s="1"/>
  <c r="J80" i="16" s="1"/>
  <c r="K782" i="26"/>
  <c r="G79" i="16" s="1"/>
  <c r="J79" i="16" s="1"/>
  <c r="K756" i="26"/>
  <c r="G77" i="16" s="1"/>
  <c r="J77" i="16" s="1"/>
  <c r="K743" i="26"/>
  <c r="G76" i="16" s="1"/>
  <c r="J76" i="16" s="1"/>
  <c r="K730" i="26"/>
  <c r="G75" i="16" s="1"/>
  <c r="J75" i="16" s="1"/>
  <c r="K704" i="26"/>
  <c r="G73" i="16" s="1"/>
  <c r="J73" i="16" s="1"/>
  <c r="K678" i="26"/>
  <c r="G71" i="16" s="1"/>
  <c r="J71" i="16" s="1"/>
  <c r="K652" i="26"/>
  <c r="G69" i="16" s="1"/>
  <c r="K639" i="26"/>
  <c r="B247" i="26"/>
  <c r="B180" i="26"/>
  <c r="K178" i="26"/>
  <c r="I177" i="26"/>
  <c r="G177" i="26"/>
  <c r="K177" i="26" s="1"/>
  <c r="I176" i="26"/>
  <c r="G176" i="26"/>
  <c r="K176" i="26" s="1"/>
  <c r="I175" i="26"/>
  <c r="G175" i="26"/>
  <c r="K175" i="26" s="1"/>
  <c r="I174" i="26"/>
  <c r="G174" i="26"/>
  <c r="K174" i="26" s="1"/>
  <c r="I173" i="26"/>
  <c r="G173" i="26"/>
  <c r="K173" i="26" s="1"/>
  <c r="I172" i="26"/>
  <c r="G172" i="26"/>
  <c r="K172" i="26" s="1"/>
  <c r="I171" i="26"/>
  <c r="G171" i="26"/>
  <c r="K171" i="26" s="1"/>
  <c r="I170" i="26"/>
  <c r="G170" i="26"/>
  <c r="K170" i="26" s="1"/>
  <c r="I169" i="26"/>
  <c r="G169" i="26"/>
  <c r="K169" i="26" s="1"/>
  <c r="I168" i="26"/>
  <c r="G168" i="26"/>
  <c r="K168" i="26" s="1"/>
  <c r="B167" i="26"/>
  <c r="B154" i="26"/>
  <c r="K166" i="26"/>
  <c r="G28" i="16" s="1"/>
  <c r="J28" i="16" s="1"/>
  <c r="B141" i="26"/>
  <c r="B128" i="26"/>
  <c r="I139" i="26"/>
  <c r="G139" i="26"/>
  <c r="K139" i="26" s="1"/>
  <c r="I134" i="26"/>
  <c r="G134" i="26"/>
  <c r="K134" i="26" s="1"/>
  <c r="I133" i="26"/>
  <c r="G133" i="26"/>
  <c r="K133" i="26" s="1"/>
  <c r="B115" i="26"/>
  <c r="B102" i="26"/>
  <c r="B89" i="26"/>
  <c r="C38" i="25"/>
  <c r="C37" i="25"/>
  <c r="C36" i="25"/>
  <c r="C35" i="25"/>
  <c r="C34" i="25"/>
  <c r="C33" i="25"/>
  <c r="C32" i="25"/>
  <c r="C31" i="25"/>
  <c r="C30" i="25"/>
  <c r="C29" i="25"/>
  <c r="C28" i="25"/>
  <c r="C27" i="25"/>
  <c r="B37" i="25"/>
  <c r="B36" i="25"/>
  <c r="B35" i="25"/>
  <c r="B34" i="25"/>
  <c r="B33" i="25"/>
  <c r="B32" i="25"/>
  <c r="B31" i="25"/>
  <c r="B30" i="25"/>
  <c r="B29" i="25"/>
  <c r="B28" i="25"/>
  <c r="B27" i="25"/>
  <c r="J225" i="16" l="1"/>
  <c r="E37" i="25" s="1"/>
  <c r="G37" i="25" s="1"/>
  <c r="J116" i="16"/>
  <c r="E24" i="25" s="1"/>
  <c r="J218" i="16"/>
  <c r="E36" i="25" s="1"/>
  <c r="I36" i="25" s="1"/>
  <c r="K37" i="25"/>
  <c r="G36" i="25"/>
  <c r="G68" i="16"/>
  <c r="J110" i="16"/>
  <c r="E23" i="25" s="1"/>
  <c r="K179" i="26"/>
  <c r="G29" i="16" s="1"/>
  <c r="J29" i="16" s="1"/>
  <c r="K140" i="26"/>
  <c r="G26" i="16" s="1"/>
  <c r="J26" i="16" s="1"/>
  <c r="I2654" i="26"/>
  <c r="G2654" i="26"/>
  <c r="I2653" i="26"/>
  <c r="G2653" i="26"/>
  <c r="I2652" i="26"/>
  <c r="G2652" i="26"/>
  <c r="I2651" i="26"/>
  <c r="G2651" i="26"/>
  <c r="I2650" i="26"/>
  <c r="G2650" i="26"/>
  <c r="I2649" i="26"/>
  <c r="G2649" i="26"/>
  <c r="I2648" i="26"/>
  <c r="G2648" i="26"/>
  <c r="I2647" i="26"/>
  <c r="G2647" i="26"/>
  <c r="I2646" i="26"/>
  <c r="G2646" i="26"/>
  <c r="I2645" i="26"/>
  <c r="G2645" i="26"/>
  <c r="I2644" i="26"/>
  <c r="G2644" i="26"/>
  <c r="I2643" i="26"/>
  <c r="G2643" i="26"/>
  <c r="I2642" i="26"/>
  <c r="G2642" i="26"/>
  <c r="I2641" i="26"/>
  <c r="G2641" i="26"/>
  <c r="I2640" i="26"/>
  <c r="G2640" i="26"/>
  <c r="I2637" i="26"/>
  <c r="G2637" i="26"/>
  <c r="I2636" i="26"/>
  <c r="G2636" i="26"/>
  <c r="I2635" i="26"/>
  <c r="G2635" i="26"/>
  <c r="I2634" i="26"/>
  <c r="G2634" i="26"/>
  <c r="I2633" i="26"/>
  <c r="G2633" i="26"/>
  <c r="I2632" i="26"/>
  <c r="G2632" i="26"/>
  <c r="I2631" i="26"/>
  <c r="G2631" i="26"/>
  <c r="I2630" i="26"/>
  <c r="G2630" i="26"/>
  <c r="I2629" i="26"/>
  <c r="G2629" i="26"/>
  <c r="I2628" i="26"/>
  <c r="G2628" i="26"/>
  <c r="I2627" i="26"/>
  <c r="G2627" i="26"/>
  <c r="I2626" i="26"/>
  <c r="G2626" i="26"/>
  <c r="I2625" i="26"/>
  <c r="G2625" i="26"/>
  <c r="I2624" i="26"/>
  <c r="G2624" i="26"/>
  <c r="K2623" i="26"/>
  <c r="I2623" i="26"/>
  <c r="G2623" i="26"/>
  <c r="I2619" i="26"/>
  <c r="K2619" i="26" s="1"/>
  <c r="G2619" i="26"/>
  <c r="I2618" i="26"/>
  <c r="K2618" i="26" s="1"/>
  <c r="G2618" i="26"/>
  <c r="I2617" i="26"/>
  <c r="K2617" i="26" s="1"/>
  <c r="G2617" i="26"/>
  <c r="I2616" i="26"/>
  <c r="K2616" i="26" s="1"/>
  <c r="G2616" i="26"/>
  <c r="I2615" i="26"/>
  <c r="K2615" i="26" s="1"/>
  <c r="G2615" i="26"/>
  <c r="I2614" i="26"/>
  <c r="K2614" i="26" s="1"/>
  <c r="G2614" i="26"/>
  <c r="I2613" i="26"/>
  <c r="K2613" i="26" s="1"/>
  <c r="G2613" i="26"/>
  <c r="I2612" i="26"/>
  <c r="K2612" i="26" s="1"/>
  <c r="G2612" i="26"/>
  <c r="I2611" i="26"/>
  <c r="K2611" i="26" s="1"/>
  <c r="G2611" i="26"/>
  <c r="I2610" i="26"/>
  <c r="K2610" i="26" s="1"/>
  <c r="G2610" i="26"/>
  <c r="I2609" i="26"/>
  <c r="K2609" i="26" s="1"/>
  <c r="G2609" i="26"/>
  <c r="I2608" i="26"/>
  <c r="K2608" i="26" s="1"/>
  <c r="G2608" i="26"/>
  <c r="I2607" i="26"/>
  <c r="K2607" i="26" s="1"/>
  <c r="G2607" i="26"/>
  <c r="I2606" i="26"/>
  <c r="K2606" i="26" s="1"/>
  <c r="G2606" i="26"/>
  <c r="I2605" i="26"/>
  <c r="K2605" i="26" s="1"/>
  <c r="G2605" i="26"/>
  <c r="I2602" i="26"/>
  <c r="K2602" i="26" s="1"/>
  <c r="G2602" i="26"/>
  <c r="I2601" i="26"/>
  <c r="K2601" i="26" s="1"/>
  <c r="G2601" i="26"/>
  <c r="I2600" i="26"/>
  <c r="K2600" i="26" s="1"/>
  <c r="G2600" i="26"/>
  <c r="I2599" i="26"/>
  <c r="K2599" i="26" s="1"/>
  <c r="G2599" i="26"/>
  <c r="I2598" i="26"/>
  <c r="K2598" i="26" s="1"/>
  <c r="G2598" i="26"/>
  <c r="I2597" i="26"/>
  <c r="K2597" i="26" s="1"/>
  <c r="G2597" i="26"/>
  <c r="I2596" i="26"/>
  <c r="K2596" i="26" s="1"/>
  <c r="G2596" i="26"/>
  <c r="I2595" i="26"/>
  <c r="K2595" i="26" s="1"/>
  <c r="G2595" i="26"/>
  <c r="I2594" i="26"/>
  <c r="K2594" i="26" s="1"/>
  <c r="G2594" i="26"/>
  <c r="I2593" i="26"/>
  <c r="K2593" i="26" s="1"/>
  <c r="G2593" i="26"/>
  <c r="I2592" i="26"/>
  <c r="K2592" i="26" s="1"/>
  <c r="G2592" i="26"/>
  <c r="I2591" i="26"/>
  <c r="K2591" i="26" s="1"/>
  <c r="G2591" i="26"/>
  <c r="I2590" i="26"/>
  <c r="K2590" i="26" s="1"/>
  <c r="G2590" i="26"/>
  <c r="I2589" i="26"/>
  <c r="K2589" i="26" s="1"/>
  <c r="G2589" i="26"/>
  <c r="I2588" i="26"/>
  <c r="K2588" i="26" s="1"/>
  <c r="G2588" i="26"/>
  <c r="I2567" i="26"/>
  <c r="G2567" i="26"/>
  <c r="I2566" i="26"/>
  <c r="G2566" i="26"/>
  <c r="I2565" i="26"/>
  <c r="G2565" i="26"/>
  <c r="I2564" i="26"/>
  <c r="G2564" i="26"/>
  <c r="I2563" i="26"/>
  <c r="G2563" i="26"/>
  <c r="I2562" i="26"/>
  <c r="G2562" i="26"/>
  <c r="I2561" i="26"/>
  <c r="G2561" i="26"/>
  <c r="I2560" i="26"/>
  <c r="G2560" i="26"/>
  <c r="I2559" i="26"/>
  <c r="G2559" i="26"/>
  <c r="I2558" i="26"/>
  <c r="G2558" i="26"/>
  <c r="I2557" i="26"/>
  <c r="G2557" i="26"/>
  <c r="I2556" i="26"/>
  <c r="G2556" i="26"/>
  <c r="I2555" i="26"/>
  <c r="G2555" i="26"/>
  <c r="I2554" i="26"/>
  <c r="G2554" i="26"/>
  <c r="I2553" i="26"/>
  <c r="G2553" i="26"/>
  <c r="I2550" i="26"/>
  <c r="I2549" i="26"/>
  <c r="I2548" i="26"/>
  <c r="I2547" i="26"/>
  <c r="I2546" i="26"/>
  <c r="I2545" i="26"/>
  <c r="I2544" i="26"/>
  <c r="I2543" i="26"/>
  <c r="I2542" i="26"/>
  <c r="I2541" i="26"/>
  <c r="I2540" i="26"/>
  <c r="I2539" i="26"/>
  <c r="I2538" i="26"/>
  <c r="I2537" i="26"/>
  <c r="I2536" i="26"/>
  <c r="I2533" i="26"/>
  <c r="G2533" i="26"/>
  <c r="I2532" i="26"/>
  <c r="G2532" i="26"/>
  <c r="I2531" i="26"/>
  <c r="G2531" i="26"/>
  <c r="I2530" i="26"/>
  <c r="G2530" i="26"/>
  <c r="I2529" i="26"/>
  <c r="G2529" i="26"/>
  <c r="I2528" i="26"/>
  <c r="G2528" i="26"/>
  <c r="I2527" i="26"/>
  <c r="G2527" i="26"/>
  <c r="I2526" i="26"/>
  <c r="G2526" i="26"/>
  <c r="I2525" i="26"/>
  <c r="G2525" i="26"/>
  <c r="I2524" i="26"/>
  <c r="G2524" i="26"/>
  <c r="I2523" i="26"/>
  <c r="G2523" i="26"/>
  <c r="I2522" i="26"/>
  <c r="G2522" i="26"/>
  <c r="I2521" i="26"/>
  <c r="G2521" i="26"/>
  <c r="I2520" i="26"/>
  <c r="G2520" i="26"/>
  <c r="I2519" i="26"/>
  <c r="G2519" i="26"/>
  <c r="I2516" i="26"/>
  <c r="G2516" i="26"/>
  <c r="I2515" i="26"/>
  <c r="G2515" i="26"/>
  <c r="I2514" i="26"/>
  <c r="G2514" i="26"/>
  <c r="I2513" i="26"/>
  <c r="G2513" i="26"/>
  <c r="I2512" i="26"/>
  <c r="G2512" i="26"/>
  <c r="I2511" i="26"/>
  <c r="G2511" i="26"/>
  <c r="I2510" i="26"/>
  <c r="G2510" i="26"/>
  <c r="I2509" i="26"/>
  <c r="G2509" i="26"/>
  <c r="I2508" i="26"/>
  <c r="G2508" i="26"/>
  <c r="I2507" i="26"/>
  <c r="G2507" i="26"/>
  <c r="I2506" i="26"/>
  <c r="G2506" i="26"/>
  <c r="I2505" i="26"/>
  <c r="G2505" i="26"/>
  <c r="I2504" i="26"/>
  <c r="G2504" i="26"/>
  <c r="I2503" i="26"/>
  <c r="G2503" i="26"/>
  <c r="I2502" i="26"/>
  <c r="G2502" i="26"/>
  <c r="I2499" i="26"/>
  <c r="G2499" i="26"/>
  <c r="I2498" i="26"/>
  <c r="G2498" i="26"/>
  <c r="I2497" i="26"/>
  <c r="G2497" i="26"/>
  <c r="I2496" i="26"/>
  <c r="G2496" i="26"/>
  <c r="I2495" i="26"/>
  <c r="G2495" i="26"/>
  <c r="I2494" i="26"/>
  <c r="G2494" i="26"/>
  <c r="I2493" i="26"/>
  <c r="G2493" i="26"/>
  <c r="I2492" i="26"/>
  <c r="G2492" i="26"/>
  <c r="I2491" i="26"/>
  <c r="G2491" i="26"/>
  <c r="I2490" i="26"/>
  <c r="G2490" i="26"/>
  <c r="I2489" i="26"/>
  <c r="G2489" i="26"/>
  <c r="I2488" i="26"/>
  <c r="G2488" i="26"/>
  <c r="I2487" i="26"/>
  <c r="G2487" i="26"/>
  <c r="I2486" i="26"/>
  <c r="G2486" i="26"/>
  <c r="I2485" i="26"/>
  <c r="K2500" i="26" s="1"/>
  <c r="G204" i="16" s="1"/>
  <c r="J204" i="16" s="1"/>
  <c r="G2485" i="26"/>
  <c r="I2482" i="26"/>
  <c r="G2482" i="26"/>
  <c r="I2481" i="26"/>
  <c r="G2481" i="26"/>
  <c r="I2480" i="26"/>
  <c r="G2480" i="26"/>
  <c r="I2479" i="26"/>
  <c r="G2479" i="26"/>
  <c r="I2478" i="26"/>
  <c r="G2478" i="26"/>
  <c r="I2477" i="26"/>
  <c r="G2477" i="26"/>
  <c r="I2476" i="26"/>
  <c r="G2476" i="26"/>
  <c r="I2475" i="26"/>
  <c r="G2475" i="26"/>
  <c r="I2474" i="26"/>
  <c r="G2474" i="26"/>
  <c r="I2473" i="26"/>
  <c r="G2473" i="26"/>
  <c r="I2472" i="26"/>
  <c r="G2472" i="26"/>
  <c r="I2471" i="26"/>
  <c r="G2471" i="26"/>
  <c r="I2470" i="26"/>
  <c r="G2470" i="26"/>
  <c r="I2469" i="26"/>
  <c r="G2469" i="26"/>
  <c r="I2468" i="26"/>
  <c r="G2468" i="26"/>
  <c r="I2464" i="26"/>
  <c r="G2464" i="26"/>
  <c r="I2463" i="26"/>
  <c r="G2463" i="26"/>
  <c r="I2462" i="26"/>
  <c r="G2462" i="26"/>
  <c r="I2461" i="26"/>
  <c r="G2461" i="26"/>
  <c r="I2460" i="26"/>
  <c r="G2460" i="26"/>
  <c r="I2459" i="26"/>
  <c r="G2459" i="26"/>
  <c r="I2458" i="26"/>
  <c r="G2458" i="26"/>
  <c r="I2457" i="26"/>
  <c r="G2457" i="26"/>
  <c r="I2456" i="26"/>
  <c r="G2456" i="26"/>
  <c r="I2455" i="26"/>
  <c r="G2455" i="26"/>
  <c r="I2454" i="26"/>
  <c r="G2454" i="26"/>
  <c r="I2453" i="26"/>
  <c r="G2453" i="26"/>
  <c r="I2452" i="26"/>
  <c r="G2452" i="26"/>
  <c r="I2451" i="26"/>
  <c r="G2451" i="26"/>
  <c r="K2465" i="26"/>
  <c r="G201" i="16" s="1"/>
  <c r="I2450" i="26"/>
  <c r="G2450" i="26"/>
  <c r="I2447" i="26"/>
  <c r="G2447" i="26"/>
  <c r="I2446" i="26"/>
  <c r="G2446" i="26"/>
  <c r="I2445" i="26"/>
  <c r="G2445" i="26"/>
  <c r="I2444" i="26"/>
  <c r="G2444" i="26"/>
  <c r="I2443" i="26"/>
  <c r="G2443" i="26"/>
  <c r="I2442" i="26"/>
  <c r="G2442" i="26"/>
  <c r="I2441" i="26"/>
  <c r="G2441" i="26"/>
  <c r="I2440" i="26"/>
  <c r="G2440" i="26"/>
  <c r="I2439" i="26"/>
  <c r="G2439" i="26"/>
  <c r="I2438" i="26"/>
  <c r="G2438" i="26"/>
  <c r="I2437" i="26"/>
  <c r="G2437" i="26"/>
  <c r="I2436" i="26"/>
  <c r="G2436" i="26"/>
  <c r="I2435" i="26"/>
  <c r="G2435" i="26"/>
  <c r="I2434" i="26"/>
  <c r="G2434" i="26"/>
  <c r="K2448" i="26"/>
  <c r="G200" i="16" s="1"/>
  <c r="I2433" i="26"/>
  <c r="G2433" i="26"/>
  <c r="I2430" i="26"/>
  <c r="G2430" i="26"/>
  <c r="I2429" i="26"/>
  <c r="G2429" i="26"/>
  <c r="I2428" i="26"/>
  <c r="G2428" i="26"/>
  <c r="I2427" i="26"/>
  <c r="G2427" i="26"/>
  <c r="I2426" i="26"/>
  <c r="G2426" i="26"/>
  <c r="I2425" i="26"/>
  <c r="G2425" i="26"/>
  <c r="I2424" i="26"/>
  <c r="G2424" i="26"/>
  <c r="I2423" i="26"/>
  <c r="G2423" i="26"/>
  <c r="I2422" i="26"/>
  <c r="G2422" i="26"/>
  <c r="I2421" i="26"/>
  <c r="G2421" i="26"/>
  <c r="I2420" i="26"/>
  <c r="G2420" i="26"/>
  <c r="I2419" i="26"/>
  <c r="G2419" i="26"/>
  <c r="I2418" i="26"/>
  <c r="G2418" i="26"/>
  <c r="I2417" i="26"/>
  <c r="G2417" i="26"/>
  <c r="K2416" i="26"/>
  <c r="I2416" i="26"/>
  <c r="G2416" i="26"/>
  <c r="I2413" i="26"/>
  <c r="G2413" i="26"/>
  <c r="I2412" i="26"/>
  <c r="G2412" i="26"/>
  <c r="I2411" i="26"/>
  <c r="G2411" i="26"/>
  <c r="I2410" i="26"/>
  <c r="G2410" i="26"/>
  <c r="I2409" i="26"/>
  <c r="G2409" i="26"/>
  <c r="I2408" i="26"/>
  <c r="G2408" i="26"/>
  <c r="I2407" i="26"/>
  <c r="G2407" i="26"/>
  <c r="I2406" i="26"/>
  <c r="G2406" i="26"/>
  <c r="I2405" i="26"/>
  <c r="G2405" i="26"/>
  <c r="I2404" i="26"/>
  <c r="G2404" i="26"/>
  <c r="I2403" i="26"/>
  <c r="G2403" i="26"/>
  <c r="I2402" i="26"/>
  <c r="G2402" i="26"/>
  <c r="I2401" i="26"/>
  <c r="G2401" i="26"/>
  <c r="I2400" i="26"/>
  <c r="G2400" i="26"/>
  <c r="I2399" i="26"/>
  <c r="G2399" i="26"/>
  <c r="I2396" i="26"/>
  <c r="G2396" i="26"/>
  <c r="I2395" i="26"/>
  <c r="G2395" i="26"/>
  <c r="I2394" i="26"/>
  <c r="G2394" i="26"/>
  <c r="I2393" i="26"/>
  <c r="G2393" i="26"/>
  <c r="I2392" i="26"/>
  <c r="G2392" i="26"/>
  <c r="I2391" i="26"/>
  <c r="G2391" i="26"/>
  <c r="I2390" i="26"/>
  <c r="G2390" i="26"/>
  <c r="I2389" i="26"/>
  <c r="G2389" i="26"/>
  <c r="I2388" i="26"/>
  <c r="G2388" i="26"/>
  <c r="I2387" i="26"/>
  <c r="G2387" i="26"/>
  <c r="I2386" i="26"/>
  <c r="G2386" i="26"/>
  <c r="I2385" i="26"/>
  <c r="G2385" i="26"/>
  <c r="I2384" i="26"/>
  <c r="G2384" i="26"/>
  <c r="I2383" i="26"/>
  <c r="G2383" i="26"/>
  <c r="K2382" i="26"/>
  <c r="I2382" i="26"/>
  <c r="G2382" i="26"/>
  <c r="I2379" i="26"/>
  <c r="G2379" i="26"/>
  <c r="I2378" i="26"/>
  <c r="G2378" i="26"/>
  <c r="I2377" i="26"/>
  <c r="G2377" i="26"/>
  <c r="I2376" i="26"/>
  <c r="G2376" i="26"/>
  <c r="I2375" i="26"/>
  <c r="G2375" i="26"/>
  <c r="I2374" i="26"/>
  <c r="G2374" i="26"/>
  <c r="I2373" i="26"/>
  <c r="G2373" i="26"/>
  <c r="I2372" i="26"/>
  <c r="G2372" i="26"/>
  <c r="I2371" i="26"/>
  <c r="G2371" i="26"/>
  <c r="I2370" i="26"/>
  <c r="G2370" i="26"/>
  <c r="I2369" i="26"/>
  <c r="G2369" i="26"/>
  <c r="I2368" i="26"/>
  <c r="G2368" i="26"/>
  <c r="I2367" i="26"/>
  <c r="G2367" i="26"/>
  <c r="I2366" i="26"/>
  <c r="G2366" i="26"/>
  <c r="I2365" i="26"/>
  <c r="G2365" i="26"/>
  <c r="I2362" i="26"/>
  <c r="G2362" i="26"/>
  <c r="I2361" i="26"/>
  <c r="G2361" i="26"/>
  <c r="I2360" i="26"/>
  <c r="G2360" i="26"/>
  <c r="I2359" i="26"/>
  <c r="G2359" i="26"/>
  <c r="I2358" i="26"/>
  <c r="G2358" i="26"/>
  <c r="I2357" i="26"/>
  <c r="G2357" i="26"/>
  <c r="I2356" i="26"/>
  <c r="G2356" i="26"/>
  <c r="I2355" i="26"/>
  <c r="G2355" i="26"/>
  <c r="I2354" i="26"/>
  <c r="G2354" i="26"/>
  <c r="I2353" i="26"/>
  <c r="G2353" i="26"/>
  <c r="I2352" i="26"/>
  <c r="G2352" i="26"/>
  <c r="I2351" i="26"/>
  <c r="G2351" i="26"/>
  <c r="I2350" i="26"/>
  <c r="G2350" i="26"/>
  <c r="I2349" i="26"/>
  <c r="G2349" i="26"/>
  <c r="K2348" i="26"/>
  <c r="I2348" i="26"/>
  <c r="G2348" i="26"/>
  <c r="I2345" i="26"/>
  <c r="G2345" i="26"/>
  <c r="I2344" i="26"/>
  <c r="G2344" i="26"/>
  <c r="I2343" i="26"/>
  <c r="G2343" i="26"/>
  <c r="I2342" i="26"/>
  <c r="G2342" i="26"/>
  <c r="I2341" i="26"/>
  <c r="G2341" i="26"/>
  <c r="I2340" i="26"/>
  <c r="G2340" i="26"/>
  <c r="I2339" i="26"/>
  <c r="G2339" i="26"/>
  <c r="I2338" i="26"/>
  <c r="G2338" i="26"/>
  <c r="I2337" i="26"/>
  <c r="G2337" i="26"/>
  <c r="I2336" i="26"/>
  <c r="G2336" i="26"/>
  <c r="I2335" i="26"/>
  <c r="G2335" i="26"/>
  <c r="I2334" i="26"/>
  <c r="G2334" i="26"/>
  <c r="I2333" i="26"/>
  <c r="G2333" i="26"/>
  <c r="I2332" i="26"/>
  <c r="G2332" i="26"/>
  <c r="K2346" i="26"/>
  <c r="G194" i="16" s="1"/>
  <c r="J194" i="16" s="1"/>
  <c r="I2331" i="26"/>
  <c r="G2331" i="26"/>
  <c r="I2328" i="26"/>
  <c r="G2328" i="26"/>
  <c r="I2327" i="26"/>
  <c r="G2327" i="26"/>
  <c r="I2326" i="26"/>
  <c r="G2326" i="26"/>
  <c r="I2325" i="26"/>
  <c r="G2325" i="26"/>
  <c r="I2324" i="26"/>
  <c r="G2324" i="26"/>
  <c r="I2323" i="26"/>
  <c r="G2323" i="26"/>
  <c r="I2322" i="26"/>
  <c r="G2322" i="26"/>
  <c r="I2321" i="26"/>
  <c r="G2321" i="26"/>
  <c r="I2320" i="26"/>
  <c r="G2320" i="26"/>
  <c r="I2319" i="26"/>
  <c r="G2319" i="26"/>
  <c r="I2318" i="26"/>
  <c r="G2318" i="26"/>
  <c r="I2317" i="26"/>
  <c r="G2317" i="26"/>
  <c r="I2316" i="26"/>
  <c r="G2316" i="26"/>
  <c r="I2315" i="26"/>
  <c r="G2315" i="26"/>
  <c r="K2329" i="26"/>
  <c r="G193" i="16" s="1"/>
  <c r="J193" i="16" s="1"/>
  <c r="I2314" i="26"/>
  <c r="G2314" i="26"/>
  <c r="G1678" i="26"/>
  <c r="I1678" i="26" s="1"/>
  <c r="G1677" i="26"/>
  <c r="I1677" i="26" s="1"/>
  <c r="G1676" i="26"/>
  <c r="I1676" i="26" s="1"/>
  <c r="G1675" i="26"/>
  <c r="I1675" i="26" s="1"/>
  <c r="G1674" i="26"/>
  <c r="I1674" i="26" s="1"/>
  <c r="G1673" i="26"/>
  <c r="I1673" i="26" s="1"/>
  <c r="G1672" i="26"/>
  <c r="I1672" i="26" s="1"/>
  <c r="G1671" i="26"/>
  <c r="I1671" i="26" s="1"/>
  <c r="G1670" i="26"/>
  <c r="I1670" i="26" s="1"/>
  <c r="G1669" i="26"/>
  <c r="I1669" i="26" s="1"/>
  <c r="G1668" i="26"/>
  <c r="I1668" i="26" s="1"/>
  <c r="G1667" i="26"/>
  <c r="I1667" i="26" s="1"/>
  <c r="G1666" i="26"/>
  <c r="I1666" i="26" s="1"/>
  <c r="G1665" i="26"/>
  <c r="I1665" i="26" s="1"/>
  <c r="G1664" i="26"/>
  <c r="I1664" i="26" s="1"/>
  <c r="G1661" i="26"/>
  <c r="I1661" i="26" s="1"/>
  <c r="G1660" i="26"/>
  <c r="I1660" i="26" s="1"/>
  <c r="G1659" i="26"/>
  <c r="I1659" i="26" s="1"/>
  <c r="G1658" i="26"/>
  <c r="I1658" i="26" s="1"/>
  <c r="G1657" i="26"/>
  <c r="I1657" i="26" s="1"/>
  <c r="G1656" i="26"/>
  <c r="I1656" i="26" s="1"/>
  <c r="G1655" i="26"/>
  <c r="I1655" i="26" s="1"/>
  <c r="G1654" i="26"/>
  <c r="I1654" i="26" s="1"/>
  <c r="G1653" i="26"/>
  <c r="I1653" i="26" s="1"/>
  <c r="G1652" i="26"/>
  <c r="I1652" i="26" s="1"/>
  <c r="G1651" i="26"/>
  <c r="I1651" i="26" s="1"/>
  <c r="G1650" i="26"/>
  <c r="I1650" i="26" s="1"/>
  <c r="G1649" i="26"/>
  <c r="I1649" i="26" s="1"/>
  <c r="G1648" i="26"/>
  <c r="I1648" i="26" s="1"/>
  <c r="G1647" i="26"/>
  <c r="I1647" i="26" s="1"/>
  <c r="G1644" i="26"/>
  <c r="I1644" i="26" s="1"/>
  <c r="G1643" i="26"/>
  <c r="I1643" i="26" s="1"/>
  <c r="G1642" i="26"/>
  <c r="I1642" i="26" s="1"/>
  <c r="G1641" i="26"/>
  <c r="I1641" i="26" s="1"/>
  <c r="G1640" i="26"/>
  <c r="I1640" i="26" s="1"/>
  <c r="G1639" i="26"/>
  <c r="I1639" i="26" s="1"/>
  <c r="G1638" i="26"/>
  <c r="I1638" i="26" s="1"/>
  <c r="G1637" i="26"/>
  <c r="I1637" i="26" s="1"/>
  <c r="G1636" i="26"/>
  <c r="I1636" i="26" s="1"/>
  <c r="G1635" i="26"/>
  <c r="I1635" i="26" s="1"/>
  <c r="G1634" i="26"/>
  <c r="I1634" i="26" s="1"/>
  <c r="G1633" i="26"/>
  <c r="I1633" i="26" s="1"/>
  <c r="G1632" i="26"/>
  <c r="I1632" i="26" s="1"/>
  <c r="G1631" i="26"/>
  <c r="I1631" i="26" s="1"/>
  <c r="G1630" i="26"/>
  <c r="I1630" i="26" s="1"/>
  <c r="G1627" i="26"/>
  <c r="I1627" i="26" s="1"/>
  <c r="G1626" i="26"/>
  <c r="I1626" i="26" s="1"/>
  <c r="G1625" i="26"/>
  <c r="I1625" i="26" s="1"/>
  <c r="G1624" i="26"/>
  <c r="I1624" i="26" s="1"/>
  <c r="G1623" i="26"/>
  <c r="I1623" i="26" s="1"/>
  <c r="G1622" i="26"/>
  <c r="I1622" i="26" s="1"/>
  <c r="G1621" i="26"/>
  <c r="I1621" i="26" s="1"/>
  <c r="G1620" i="26"/>
  <c r="I1620" i="26" s="1"/>
  <c r="G1619" i="26"/>
  <c r="I1619" i="26" s="1"/>
  <c r="G1618" i="26"/>
  <c r="I1618" i="26" s="1"/>
  <c r="G1617" i="26"/>
  <c r="I1617" i="26" s="1"/>
  <c r="G1616" i="26"/>
  <c r="I1616" i="26" s="1"/>
  <c r="G1615" i="26"/>
  <c r="I1615" i="26" s="1"/>
  <c r="G1614" i="26"/>
  <c r="I1614" i="26" s="1"/>
  <c r="G1613" i="26"/>
  <c r="I1613" i="26" s="1"/>
  <c r="G1610" i="26"/>
  <c r="I1610" i="26" s="1"/>
  <c r="G1609" i="26"/>
  <c r="I1609" i="26" s="1"/>
  <c r="G1608" i="26"/>
  <c r="I1608" i="26" s="1"/>
  <c r="G1607" i="26"/>
  <c r="I1607" i="26" s="1"/>
  <c r="G1606" i="26"/>
  <c r="I1606" i="26" s="1"/>
  <c r="G1605" i="26"/>
  <c r="I1605" i="26" s="1"/>
  <c r="G1604" i="26"/>
  <c r="I1604" i="26" s="1"/>
  <c r="G1603" i="26"/>
  <c r="I1603" i="26" s="1"/>
  <c r="G1602" i="26"/>
  <c r="I1602" i="26" s="1"/>
  <c r="G1601" i="26"/>
  <c r="I1601" i="26" s="1"/>
  <c r="G1600" i="26"/>
  <c r="I1600" i="26" s="1"/>
  <c r="G1599" i="26"/>
  <c r="I1599" i="26" s="1"/>
  <c r="G1598" i="26"/>
  <c r="I1598" i="26" s="1"/>
  <c r="G1597" i="26"/>
  <c r="I1597" i="26" s="1"/>
  <c r="G1596" i="26"/>
  <c r="I1596" i="26" s="1"/>
  <c r="G1592" i="26"/>
  <c r="I1592" i="26" s="1"/>
  <c r="G1591" i="26"/>
  <c r="I1591" i="26" s="1"/>
  <c r="G1590" i="26"/>
  <c r="I1590" i="26" s="1"/>
  <c r="G1589" i="26"/>
  <c r="I1589" i="26" s="1"/>
  <c r="G1588" i="26"/>
  <c r="I1588" i="26" s="1"/>
  <c r="G1587" i="26"/>
  <c r="I1587" i="26" s="1"/>
  <c r="G1586" i="26"/>
  <c r="I1586" i="26" s="1"/>
  <c r="G1585" i="26"/>
  <c r="I1585" i="26" s="1"/>
  <c r="G1584" i="26"/>
  <c r="I1584" i="26" s="1"/>
  <c r="G1583" i="26"/>
  <c r="I1583" i="26" s="1"/>
  <c r="G1582" i="26"/>
  <c r="I1582" i="26" s="1"/>
  <c r="G1581" i="26"/>
  <c r="I1581" i="26" s="1"/>
  <c r="G1580" i="26"/>
  <c r="I1580" i="26" s="1"/>
  <c r="G1579" i="26"/>
  <c r="I1579" i="26" s="1"/>
  <c r="G1578" i="26"/>
  <c r="I1578" i="26" s="1"/>
  <c r="G1575" i="26"/>
  <c r="I1575" i="26" s="1"/>
  <c r="G1574" i="26"/>
  <c r="I1574" i="26" s="1"/>
  <c r="G1573" i="26"/>
  <c r="I1573" i="26" s="1"/>
  <c r="G1572" i="26"/>
  <c r="I1572" i="26" s="1"/>
  <c r="G1571" i="26"/>
  <c r="I1571" i="26" s="1"/>
  <c r="G1570" i="26"/>
  <c r="I1570" i="26" s="1"/>
  <c r="G1569" i="26"/>
  <c r="I1569" i="26" s="1"/>
  <c r="G1568" i="26"/>
  <c r="I1568" i="26" s="1"/>
  <c r="G1567" i="26"/>
  <c r="I1567" i="26" s="1"/>
  <c r="G1566" i="26"/>
  <c r="I1566" i="26" s="1"/>
  <c r="G1565" i="26"/>
  <c r="I1565" i="26" s="1"/>
  <c r="G1564" i="26"/>
  <c r="I1564" i="26" s="1"/>
  <c r="G1563" i="26"/>
  <c r="I1563" i="26" s="1"/>
  <c r="G1562" i="26"/>
  <c r="I1562" i="26" s="1"/>
  <c r="G1561" i="26"/>
  <c r="I1561" i="26" s="1"/>
  <c r="G1558" i="26"/>
  <c r="I1558" i="26" s="1"/>
  <c r="G1557" i="26"/>
  <c r="I1557" i="26" s="1"/>
  <c r="G1556" i="26"/>
  <c r="I1556" i="26" s="1"/>
  <c r="G1555" i="26"/>
  <c r="I1555" i="26" s="1"/>
  <c r="G1554" i="26"/>
  <c r="I1554" i="26" s="1"/>
  <c r="G1553" i="26"/>
  <c r="I1553" i="26" s="1"/>
  <c r="G1552" i="26"/>
  <c r="I1552" i="26" s="1"/>
  <c r="G1551" i="26"/>
  <c r="I1551" i="26" s="1"/>
  <c r="G1550" i="26"/>
  <c r="I1550" i="26" s="1"/>
  <c r="G1549" i="26"/>
  <c r="I1549" i="26" s="1"/>
  <c r="G1548" i="26"/>
  <c r="I1548" i="26" s="1"/>
  <c r="G1547" i="26"/>
  <c r="I1547" i="26" s="1"/>
  <c r="G1546" i="26"/>
  <c r="I1546" i="26" s="1"/>
  <c r="G1545" i="26"/>
  <c r="I1545" i="26" s="1"/>
  <c r="G1544" i="26"/>
  <c r="I1544" i="26" s="1"/>
  <c r="I1541" i="26"/>
  <c r="G1541" i="26"/>
  <c r="I1540" i="26"/>
  <c r="G1540" i="26"/>
  <c r="I1539" i="26"/>
  <c r="G1539" i="26"/>
  <c r="I1538" i="26"/>
  <c r="G1538" i="26"/>
  <c r="I1537" i="26"/>
  <c r="G1537" i="26"/>
  <c r="I1536" i="26"/>
  <c r="G1536" i="26"/>
  <c r="I1535" i="26"/>
  <c r="G1535" i="26"/>
  <c r="I1534" i="26"/>
  <c r="G1534" i="26"/>
  <c r="I1533" i="26"/>
  <c r="G1533" i="26"/>
  <c r="I1532" i="26"/>
  <c r="G1532" i="26"/>
  <c r="I1531" i="26"/>
  <c r="G1531" i="26"/>
  <c r="I1530" i="26"/>
  <c r="G1530" i="26"/>
  <c r="I1529" i="26"/>
  <c r="G1529" i="26"/>
  <c r="I1528" i="26"/>
  <c r="G1528" i="26"/>
  <c r="I1527" i="26"/>
  <c r="G1527" i="26"/>
  <c r="I1524" i="26"/>
  <c r="G1524" i="26"/>
  <c r="I1523" i="26"/>
  <c r="G1523" i="26"/>
  <c r="I1522" i="26"/>
  <c r="G1522" i="26"/>
  <c r="I1521" i="26"/>
  <c r="G1521" i="26"/>
  <c r="I1520" i="26"/>
  <c r="G1520" i="26"/>
  <c r="I1519" i="26"/>
  <c r="G1519" i="26"/>
  <c r="I1518" i="26"/>
  <c r="G1518" i="26"/>
  <c r="I1517" i="26"/>
  <c r="G1517" i="26"/>
  <c r="I1516" i="26"/>
  <c r="G1516" i="26"/>
  <c r="I1515" i="26"/>
  <c r="G1515" i="26"/>
  <c r="I1514" i="26"/>
  <c r="G1514" i="26"/>
  <c r="I1513" i="26"/>
  <c r="G1513" i="26"/>
  <c r="I1512" i="26"/>
  <c r="G1512" i="26"/>
  <c r="I1511" i="26"/>
  <c r="G1511" i="26"/>
  <c r="I1510" i="26"/>
  <c r="G1510" i="26"/>
  <c r="G1507" i="26"/>
  <c r="I1507" i="26" s="1"/>
  <c r="G1506" i="26"/>
  <c r="I1506" i="26" s="1"/>
  <c r="G1505" i="26"/>
  <c r="I1505" i="26" s="1"/>
  <c r="G1504" i="26"/>
  <c r="I1504" i="26" s="1"/>
  <c r="G1503" i="26"/>
  <c r="I1503" i="26" s="1"/>
  <c r="G1502" i="26"/>
  <c r="I1502" i="26" s="1"/>
  <c r="G1501" i="26"/>
  <c r="I1501" i="26" s="1"/>
  <c r="G1500" i="26"/>
  <c r="I1500" i="26" s="1"/>
  <c r="G1499" i="26"/>
  <c r="I1499" i="26" s="1"/>
  <c r="G1498" i="26"/>
  <c r="I1498" i="26" s="1"/>
  <c r="G1497" i="26"/>
  <c r="I1497" i="26" s="1"/>
  <c r="G1496" i="26"/>
  <c r="I1496" i="26" s="1"/>
  <c r="G1495" i="26"/>
  <c r="I1495" i="26" s="1"/>
  <c r="G1494" i="26"/>
  <c r="I1494" i="26" s="1"/>
  <c r="G1493" i="26"/>
  <c r="I1493" i="26" s="1"/>
  <c r="I1490" i="26"/>
  <c r="G1490" i="26"/>
  <c r="I1489" i="26"/>
  <c r="G1489" i="26"/>
  <c r="I1488" i="26"/>
  <c r="G1488" i="26"/>
  <c r="I1487" i="26"/>
  <c r="G1487" i="26"/>
  <c r="I1486" i="26"/>
  <c r="G1486" i="26"/>
  <c r="I1485" i="26"/>
  <c r="G1485" i="26"/>
  <c r="I1484" i="26"/>
  <c r="G1484" i="26"/>
  <c r="I1483" i="26"/>
  <c r="G1483" i="26"/>
  <c r="I1482" i="26"/>
  <c r="G1482" i="26"/>
  <c r="I1481" i="26"/>
  <c r="G1481" i="26"/>
  <c r="I1480" i="26"/>
  <c r="G1480" i="26"/>
  <c r="I1479" i="26"/>
  <c r="G1479" i="26"/>
  <c r="I1478" i="26"/>
  <c r="G1478" i="26"/>
  <c r="I1477" i="26"/>
  <c r="G1477" i="26"/>
  <c r="G1476" i="26"/>
  <c r="I1473" i="26"/>
  <c r="G1473" i="26"/>
  <c r="I1472" i="26"/>
  <c r="G1472" i="26"/>
  <c r="I1471" i="26"/>
  <c r="G1471" i="26"/>
  <c r="I1470" i="26"/>
  <c r="G1470" i="26"/>
  <c r="I1469" i="26"/>
  <c r="G1469" i="26"/>
  <c r="I1468" i="26"/>
  <c r="G1468" i="26"/>
  <c r="I1467" i="26"/>
  <c r="G1467" i="26"/>
  <c r="I1466" i="26"/>
  <c r="G1466" i="26"/>
  <c r="I1465" i="26"/>
  <c r="G1465" i="26"/>
  <c r="I1464" i="26"/>
  <c r="G1464" i="26"/>
  <c r="I1463" i="26"/>
  <c r="G1463" i="26"/>
  <c r="I1462" i="26"/>
  <c r="G1462" i="26"/>
  <c r="I1461" i="26"/>
  <c r="G1461" i="26"/>
  <c r="I1460" i="26"/>
  <c r="G1460" i="26"/>
  <c r="I1459" i="26"/>
  <c r="G1459" i="26"/>
  <c r="I1456" i="26"/>
  <c r="G1456" i="26"/>
  <c r="I1455" i="26"/>
  <c r="G1455" i="26"/>
  <c r="I1454" i="26"/>
  <c r="G1454" i="26"/>
  <c r="I1453" i="26"/>
  <c r="G1453" i="26"/>
  <c r="I1452" i="26"/>
  <c r="G1452" i="26"/>
  <c r="I1451" i="26"/>
  <c r="G1451" i="26"/>
  <c r="I1450" i="26"/>
  <c r="G1450" i="26"/>
  <c r="I1449" i="26"/>
  <c r="G1449" i="26"/>
  <c r="I1448" i="26"/>
  <c r="G1448" i="26"/>
  <c r="I1447" i="26"/>
  <c r="G1447" i="26"/>
  <c r="I1446" i="26"/>
  <c r="G1446" i="26"/>
  <c r="I1445" i="26"/>
  <c r="G1445" i="26"/>
  <c r="I1444" i="26"/>
  <c r="G1444" i="26"/>
  <c r="I1443" i="26"/>
  <c r="G1443" i="26"/>
  <c r="I1442" i="26"/>
  <c r="G1442" i="26"/>
  <c r="I1438" i="26"/>
  <c r="G1438" i="26"/>
  <c r="I1437" i="26"/>
  <c r="G1437" i="26"/>
  <c r="I1436" i="26"/>
  <c r="G1436" i="26"/>
  <c r="I1435" i="26"/>
  <c r="G1435" i="26"/>
  <c r="I1434" i="26"/>
  <c r="G1434" i="26"/>
  <c r="I1433" i="26"/>
  <c r="G1433" i="26"/>
  <c r="I1432" i="26"/>
  <c r="G1432" i="26"/>
  <c r="I1431" i="26"/>
  <c r="G1431" i="26"/>
  <c r="I1430" i="26"/>
  <c r="G1430" i="26"/>
  <c r="I1429" i="26"/>
  <c r="G1429" i="26"/>
  <c r="I1428" i="26"/>
  <c r="G1428" i="26"/>
  <c r="I1427" i="26"/>
  <c r="G1427" i="26"/>
  <c r="I1426" i="26"/>
  <c r="G1426" i="26"/>
  <c r="I1425" i="26"/>
  <c r="G1425" i="26"/>
  <c r="I1424" i="26"/>
  <c r="G1424" i="26"/>
  <c r="I1421" i="26"/>
  <c r="G1421" i="26"/>
  <c r="I1420" i="26"/>
  <c r="G1420" i="26"/>
  <c r="I1419" i="26"/>
  <c r="G1419" i="26"/>
  <c r="I1418" i="26"/>
  <c r="G1418" i="26"/>
  <c r="I1417" i="26"/>
  <c r="G1417" i="26"/>
  <c r="I1416" i="26"/>
  <c r="G1416" i="26"/>
  <c r="I1415" i="26"/>
  <c r="G1415" i="26"/>
  <c r="I1414" i="26"/>
  <c r="G1414" i="26"/>
  <c r="I1413" i="26"/>
  <c r="G1413" i="26"/>
  <c r="I1412" i="26"/>
  <c r="G1412" i="26"/>
  <c r="I1411" i="26"/>
  <c r="G1411" i="26"/>
  <c r="I1410" i="26"/>
  <c r="G1410" i="26"/>
  <c r="I1409" i="26"/>
  <c r="G1409" i="26"/>
  <c r="I1408" i="26"/>
  <c r="G1408" i="26"/>
  <c r="I1407" i="26"/>
  <c r="G1407" i="26"/>
  <c r="I1406" i="26"/>
  <c r="G1406" i="26"/>
  <c r="I1403" i="26"/>
  <c r="G1403" i="26"/>
  <c r="I1402" i="26"/>
  <c r="G1402" i="26"/>
  <c r="I1401" i="26"/>
  <c r="G1401" i="26"/>
  <c r="I1400" i="26"/>
  <c r="G1400" i="26"/>
  <c r="I1399" i="26"/>
  <c r="G1399" i="26"/>
  <c r="I1398" i="26"/>
  <c r="G1398" i="26"/>
  <c r="I1397" i="26"/>
  <c r="G1397" i="26"/>
  <c r="I1396" i="26"/>
  <c r="G1396" i="26"/>
  <c r="I1395" i="26"/>
  <c r="G1395" i="26"/>
  <c r="I1394" i="26"/>
  <c r="G1394" i="26"/>
  <c r="I1393" i="26"/>
  <c r="G1393" i="26"/>
  <c r="I1392" i="26"/>
  <c r="G1392" i="26"/>
  <c r="I1391" i="26"/>
  <c r="G1391" i="26"/>
  <c r="I1390" i="26"/>
  <c r="G1390" i="26"/>
  <c r="I1389" i="26"/>
  <c r="G1389" i="26"/>
  <c r="I1388" i="26"/>
  <c r="G1388" i="26"/>
  <c r="I201" i="16"/>
  <c r="I183" i="16"/>
  <c r="J183" i="16" s="1"/>
  <c r="I165" i="16"/>
  <c r="I164" i="16"/>
  <c r="I162" i="16"/>
  <c r="I161" i="16"/>
  <c r="I157" i="16"/>
  <c r="I155" i="16"/>
  <c r="I154" i="16"/>
  <c r="I153" i="16"/>
  <c r="I147" i="16"/>
  <c r="I134" i="16"/>
  <c r="C24" i="25"/>
  <c r="C19" i="25"/>
  <c r="C18" i="25"/>
  <c r="I37" i="25" l="1"/>
  <c r="K36" i="25"/>
  <c r="L36" i="25" s="1"/>
  <c r="L37" i="25"/>
  <c r="J165" i="16"/>
  <c r="K1576" i="26"/>
  <c r="G144" i="16" s="1"/>
  <c r="J144" i="16" s="1"/>
  <c r="K1440" i="26"/>
  <c r="G136" i="16" s="1"/>
  <c r="J136" i="16" s="1"/>
  <c r="K1508" i="26"/>
  <c r="G140" i="16" s="1"/>
  <c r="J140" i="16" s="1"/>
  <c r="K1679" i="26"/>
  <c r="G151" i="16" s="1"/>
  <c r="J151" i="16" s="1"/>
  <c r="K1422" i="26"/>
  <c r="G135" i="16" s="1"/>
  <c r="J135" i="16" s="1"/>
  <c r="G23" i="25"/>
  <c r="K23" i="25"/>
  <c r="I23" i="25"/>
  <c r="I24" i="25"/>
  <c r="G24" i="25"/>
  <c r="K24" i="25"/>
  <c r="K2638" i="26"/>
  <c r="G214" i="16" s="1"/>
  <c r="J214" i="16" s="1"/>
  <c r="K1593" i="26"/>
  <c r="G145" i="16" s="1"/>
  <c r="J145" i="16" s="1"/>
  <c r="K1628" i="26"/>
  <c r="G148" i="16" s="1"/>
  <c r="J148" i="16" s="1"/>
  <c r="K1525" i="26"/>
  <c r="G141" i="16" s="1"/>
  <c r="J141" i="16" s="1"/>
  <c r="K2431" i="26"/>
  <c r="G199" i="16" s="1"/>
  <c r="J199" i="16" s="1"/>
  <c r="K2655" i="26"/>
  <c r="G215" i="16" s="1"/>
  <c r="J215" i="16" s="1"/>
  <c r="K2483" i="26"/>
  <c r="G203" i="16" s="1"/>
  <c r="J203" i="16" s="1"/>
  <c r="K1645" i="26"/>
  <c r="G149" i="16" s="1"/>
  <c r="J149" i="16" s="1"/>
  <c r="K1542" i="26"/>
  <c r="G142" i="16" s="1"/>
  <c r="J142" i="16" s="1"/>
  <c r="K1662" i="26"/>
  <c r="G150" i="16" s="1"/>
  <c r="J150" i="16" s="1"/>
  <c r="K2620" i="26"/>
  <c r="G212" i="16" s="1"/>
  <c r="J212" i="16" s="1"/>
  <c r="K2397" i="26"/>
  <c r="G197" i="16" s="1"/>
  <c r="J197" i="16" s="1"/>
  <c r="K2603" i="26"/>
  <c r="G211" i="16" s="1"/>
  <c r="J211" i="16" s="1"/>
  <c r="K1611" i="26"/>
  <c r="G147" i="16" s="1"/>
  <c r="J147" i="16" s="1"/>
  <c r="K2312" i="26"/>
  <c r="G192" i="16" s="1"/>
  <c r="J192" i="16" s="1"/>
  <c r="K2363" i="26"/>
  <c r="G195" i="16" s="1"/>
  <c r="J195" i="16" s="1"/>
  <c r="K1404" i="26"/>
  <c r="G134" i="16" s="1"/>
  <c r="J134" i="16" s="1"/>
  <c r="K1491" i="26"/>
  <c r="G139" i="16" s="1"/>
  <c r="J139" i="16" s="1"/>
  <c r="K2414" i="26"/>
  <c r="G198" i="16" s="1"/>
  <c r="J198" i="16" s="1"/>
  <c r="K2534" i="26"/>
  <c r="G206" i="16" s="1"/>
  <c r="J206" i="16" s="1"/>
  <c r="K2551" i="26"/>
  <c r="G207" i="16" s="1"/>
  <c r="J207" i="16" s="1"/>
  <c r="K2517" i="26"/>
  <c r="G205" i="16" s="1"/>
  <c r="J205" i="16" s="1"/>
  <c r="K2585" i="26"/>
  <c r="G209" i="16" s="1"/>
  <c r="J209" i="16" s="1"/>
  <c r="J162" i="16"/>
  <c r="K965" i="26"/>
  <c r="G965" i="26"/>
  <c r="G964" i="26"/>
  <c r="G963" i="26"/>
  <c r="G962" i="26"/>
  <c r="G961" i="26"/>
  <c r="G960" i="26"/>
  <c r="G959" i="26"/>
  <c r="G958" i="26"/>
  <c r="G957" i="26"/>
  <c r="G956" i="26"/>
  <c r="G955" i="26"/>
  <c r="K952" i="26"/>
  <c r="G952" i="26"/>
  <c r="G951" i="26"/>
  <c r="G950" i="26"/>
  <c r="G949" i="26"/>
  <c r="G948" i="26"/>
  <c r="G947" i="26"/>
  <c r="G946" i="26"/>
  <c r="G945" i="26"/>
  <c r="G944" i="26"/>
  <c r="G943" i="26"/>
  <c r="G942" i="26"/>
  <c r="I939" i="26"/>
  <c r="K939" i="26" s="1"/>
  <c r="G939" i="26"/>
  <c r="I938" i="26"/>
  <c r="K938" i="26" s="1"/>
  <c r="G938" i="26"/>
  <c r="I937" i="26"/>
  <c r="K937" i="26" s="1"/>
  <c r="G937" i="26"/>
  <c r="I936" i="26"/>
  <c r="K936" i="26" s="1"/>
  <c r="G936" i="26"/>
  <c r="I935" i="26"/>
  <c r="K935" i="26" s="1"/>
  <c r="G935" i="26"/>
  <c r="I934" i="26"/>
  <c r="K934" i="26" s="1"/>
  <c r="G934" i="26"/>
  <c r="I933" i="26"/>
  <c r="K933" i="26" s="1"/>
  <c r="G933" i="26"/>
  <c r="I932" i="26"/>
  <c r="K932" i="26" s="1"/>
  <c r="G932" i="26"/>
  <c r="I931" i="26"/>
  <c r="K931" i="26" s="1"/>
  <c r="G931" i="26"/>
  <c r="I930" i="26"/>
  <c r="K930" i="26" s="1"/>
  <c r="G930" i="26"/>
  <c r="I929" i="26"/>
  <c r="K929" i="26" s="1"/>
  <c r="G929" i="26"/>
  <c r="I873" i="26"/>
  <c r="G873" i="26"/>
  <c r="I872" i="26"/>
  <c r="G872" i="26"/>
  <c r="I871" i="26"/>
  <c r="G871" i="26"/>
  <c r="I870" i="26"/>
  <c r="G870" i="26"/>
  <c r="I869" i="26"/>
  <c r="G869" i="26"/>
  <c r="I868" i="26"/>
  <c r="G868" i="26"/>
  <c r="I867" i="26"/>
  <c r="G867" i="26"/>
  <c r="I866" i="26"/>
  <c r="G866" i="26"/>
  <c r="I865" i="26"/>
  <c r="G865" i="26"/>
  <c r="I864" i="26"/>
  <c r="G864" i="26"/>
  <c r="I863" i="26"/>
  <c r="G863" i="26"/>
  <c r="G860" i="26"/>
  <c r="G859" i="26"/>
  <c r="G858" i="26"/>
  <c r="G857" i="26"/>
  <c r="G856" i="26"/>
  <c r="G855" i="26"/>
  <c r="G854" i="26"/>
  <c r="G853" i="26"/>
  <c r="G852" i="26"/>
  <c r="G851" i="26"/>
  <c r="G850" i="26"/>
  <c r="I625" i="26"/>
  <c r="G625" i="26"/>
  <c r="I624" i="26"/>
  <c r="G624" i="26"/>
  <c r="I623" i="26"/>
  <c r="G623" i="26"/>
  <c r="I622" i="26"/>
  <c r="G622" i="26"/>
  <c r="I621" i="26"/>
  <c r="G621" i="26"/>
  <c r="I620" i="26"/>
  <c r="G620" i="26"/>
  <c r="I619" i="26"/>
  <c r="G619" i="26"/>
  <c r="I618" i="26"/>
  <c r="G618" i="26"/>
  <c r="I617" i="26"/>
  <c r="G617" i="26"/>
  <c r="I616" i="26"/>
  <c r="G616" i="26"/>
  <c r="I615" i="26"/>
  <c r="G615" i="26"/>
  <c r="I612" i="26"/>
  <c r="G612" i="26"/>
  <c r="I611" i="26"/>
  <c r="G611" i="26"/>
  <c r="I610" i="26"/>
  <c r="G610" i="26"/>
  <c r="I609" i="26"/>
  <c r="G609" i="26"/>
  <c r="I608" i="26"/>
  <c r="G608" i="26"/>
  <c r="I607" i="26"/>
  <c r="G607" i="26"/>
  <c r="I606" i="26"/>
  <c r="G606" i="26"/>
  <c r="I605" i="26"/>
  <c r="G605" i="26"/>
  <c r="I604" i="26"/>
  <c r="G604" i="26"/>
  <c r="I603" i="26"/>
  <c r="G603" i="26"/>
  <c r="I602" i="26"/>
  <c r="G602" i="26"/>
  <c r="I599" i="26"/>
  <c r="G599" i="26"/>
  <c r="I598" i="26"/>
  <c r="G598" i="26"/>
  <c r="I597" i="26"/>
  <c r="G597" i="26"/>
  <c r="I596" i="26"/>
  <c r="G596" i="26"/>
  <c r="I595" i="26"/>
  <c r="G595" i="26"/>
  <c r="I594" i="26"/>
  <c r="G594" i="26"/>
  <c r="I593" i="26"/>
  <c r="G593" i="26"/>
  <c r="I592" i="26"/>
  <c r="G592" i="26"/>
  <c r="I591" i="26"/>
  <c r="G591" i="26"/>
  <c r="I590" i="26"/>
  <c r="G590" i="26"/>
  <c r="I589" i="26"/>
  <c r="G589" i="26"/>
  <c r="I586" i="26"/>
  <c r="G586" i="26"/>
  <c r="I585" i="26"/>
  <c r="G585" i="26"/>
  <c r="I584" i="26"/>
  <c r="G584" i="26"/>
  <c r="I583" i="26"/>
  <c r="G583" i="26"/>
  <c r="I582" i="26"/>
  <c r="G582" i="26"/>
  <c r="I581" i="26"/>
  <c r="G581" i="26"/>
  <c r="I580" i="26"/>
  <c r="G580" i="26"/>
  <c r="I579" i="26"/>
  <c r="G579" i="26"/>
  <c r="I578" i="26"/>
  <c r="G578" i="26"/>
  <c r="I577" i="26"/>
  <c r="G577" i="26"/>
  <c r="I576" i="26"/>
  <c r="G576" i="26"/>
  <c r="I573" i="26"/>
  <c r="G573" i="26"/>
  <c r="I572" i="26"/>
  <c r="G572" i="26"/>
  <c r="I571" i="26"/>
  <c r="G571" i="26"/>
  <c r="I570" i="26"/>
  <c r="G570" i="26"/>
  <c r="I569" i="26"/>
  <c r="G569" i="26"/>
  <c r="I568" i="26"/>
  <c r="G568" i="26"/>
  <c r="I567" i="26"/>
  <c r="G567" i="26"/>
  <c r="I566" i="26"/>
  <c r="G566" i="26"/>
  <c r="I565" i="26"/>
  <c r="G565" i="26"/>
  <c r="I564" i="26"/>
  <c r="G564" i="26"/>
  <c r="I563" i="26"/>
  <c r="G563" i="26"/>
  <c r="I560" i="26"/>
  <c r="G560" i="26"/>
  <c r="I559" i="26"/>
  <c r="G559" i="26"/>
  <c r="I558" i="26"/>
  <c r="G558" i="26"/>
  <c r="I557" i="26"/>
  <c r="G557" i="26"/>
  <c r="I556" i="26"/>
  <c r="G556" i="26"/>
  <c r="I555" i="26"/>
  <c r="G555" i="26"/>
  <c r="I554" i="26"/>
  <c r="G554" i="26"/>
  <c r="I553" i="26"/>
  <c r="G553" i="26"/>
  <c r="I552" i="26"/>
  <c r="G552" i="26"/>
  <c r="I551" i="26"/>
  <c r="G551" i="26"/>
  <c r="I550" i="26"/>
  <c r="G550" i="26"/>
  <c r="I429" i="26"/>
  <c r="G429" i="26"/>
  <c r="I428" i="26"/>
  <c r="G428" i="26"/>
  <c r="I427" i="26"/>
  <c r="G427" i="26"/>
  <c r="I426" i="26"/>
  <c r="G426" i="26"/>
  <c r="I425" i="26"/>
  <c r="G425" i="26"/>
  <c r="I424" i="26"/>
  <c r="G424" i="26"/>
  <c r="I423" i="26"/>
  <c r="G423" i="26"/>
  <c r="I422" i="26"/>
  <c r="G422" i="26"/>
  <c r="I421" i="26"/>
  <c r="G421" i="26"/>
  <c r="I420" i="26"/>
  <c r="G420" i="26"/>
  <c r="I419" i="26"/>
  <c r="G419" i="26"/>
  <c r="I416" i="26"/>
  <c r="G416" i="26"/>
  <c r="I415" i="26"/>
  <c r="G415" i="26"/>
  <c r="I414" i="26"/>
  <c r="G414" i="26"/>
  <c r="I413" i="26"/>
  <c r="G413" i="26"/>
  <c r="I412" i="26"/>
  <c r="G412" i="26"/>
  <c r="I411" i="26"/>
  <c r="G411" i="26"/>
  <c r="I410" i="26"/>
  <c r="G410" i="26"/>
  <c r="I409" i="26"/>
  <c r="G409" i="26"/>
  <c r="I408" i="26"/>
  <c r="G408" i="26"/>
  <c r="I407" i="26"/>
  <c r="G407" i="26"/>
  <c r="I406" i="26"/>
  <c r="G406" i="26"/>
  <c r="I403" i="26"/>
  <c r="G403" i="26"/>
  <c r="I402" i="26"/>
  <c r="G402" i="26"/>
  <c r="I401" i="26"/>
  <c r="G401" i="26"/>
  <c r="I400" i="26"/>
  <c r="G400" i="26"/>
  <c r="I399" i="26"/>
  <c r="G399" i="26"/>
  <c r="I398" i="26"/>
  <c r="G398" i="26"/>
  <c r="I397" i="26"/>
  <c r="G397" i="26"/>
  <c r="I396" i="26"/>
  <c r="G396" i="26"/>
  <c r="I395" i="26"/>
  <c r="G395" i="26"/>
  <c r="I394" i="26"/>
  <c r="G394" i="26"/>
  <c r="I393" i="26"/>
  <c r="G393" i="26"/>
  <c r="I390" i="26"/>
  <c r="G390" i="26"/>
  <c r="I389" i="26"/>
  <c r="G389" i="26"/>
  <c r="I388" i="26"/>
  <c r="G388" i="26"/>
  <c r="I387" i="26"/>
  <c r="G387" i="26"/>
  <c r="I386" i="26"/>
  <c r="G386" i="26"/>
  <c r="I385" i="26"/>
  <c r="G385" i="26"/>
  <c r="I384" i="26"/>
  <c r="G384" i="26"/>
  <c r="I383" i="26"/>
  <c r="G383" i="26"/>
  <c r="I382" i="26"/>
  <c r="G382" i="26"/>
  <c r="I381" i="26"/>
  <c r="G381" i="26"/>
  <c r="I380" i="26"/>
  <c r="G380" i="26"/>
  <c r="I377" i="26"/>
  <c r="G377" i="26"/>
  <c r="I376" i="26"/>
  <c r="G376" i="26"/>
  <c r="I375" i="26"/>
  <c r="G375" i="26"/>
  <c r="I374" i="26"/>
  <c r="G374" i="26"/>
  <c r="I373" i="26"/>
  <c r="G373" i="26"/>
  <c r="I372" i="26"/>
  <c r="G372" i="26"/>
  <c r="I371" i="26"/>
  <c r="G371" i="26"/>
  <c r="I370" i="26"/>
  <c r="G370" i="26"/>
  <c r="I369" i="26"/>
  <c r="G369" i="26"/>
  <c r="I368" i="26"/>
  <c r="G368" i="26"/>
  <c r="I367" i="26"/>
  <c r="G367" i="26"/>
  <c r="I364" i="26"/>
  <c r="G364" i="26"/>
  <c r="I363" i="26"/>
  <c r="G363" i="26"/>
  <c r="I362" i="26"/>
  <c r="G362" i="26"/>
  <c r="I361" i="26"/>
  <c r="G361" i="26"/>
  <c r="I360" i="26"/>
  <c r="G360" i="26"/>
  <c r="I359" i="26"/>
  <c r="G359" i="26"/>
  <c r="I358" i="26"/>
  <c r="G358" i="26"/>
  <c r="I357" i="26"/>
  <c r="G357" i="26"/>
  <c r="I356" i="26"/>
  <c r="G356" i="26"/>
  <c r="I355" i="26"/>
  <c r="G355" i="26"/>
  <c r="I354" i="26"/>
  <c r="G354" i="26"/>
  <c r="I351" i="26"/>
  <c r="G351" i="26"/>
  <c r="I350" i="26"/>
  <c r="G350" i="26"/>
  <c r="I349" i="26"/>
  <c r="G349" i="26"/>
  <c r="I348" i="26"/>
  <c r="G348" i="26"/>
  <c r="I347" i="26"/>
  <c r="G347" i="26"/>
  <c r="I346" i="26"/>
  <c r="G346" i="26"/>
  <c r="I345" i="26"/>
  <c r="G345" i="26"/>
  <c r="I344" i="26"/>
  <c r="G344" i="26"/>
  <c r="I343" i="26"/>
  <c r="G343" i="26"/>
  <c r="I342" i="26"/>
  <c r="G342" i="26"/>
  <c r="I341" i="26"/>
  <c r="G341" i="26"/>
  <c r="I338" i="26"/>
  <c r="G338" i="26"/>
  <c r="I337" i="26"/>
  <c r="G337" i="26"/>
  <c r="I336" i="26"/>
  <c r="G336" i="26"/>
  <c r="I335" i="26"/>
  <c r="G335" i="26"/>
  <c r="I334" i="26"/>
  <c r="G334" i="26"/>
  <c r="I333" i="26"/>
  <c r="G333" i="26"/>
  <c r="I332" i="26"/>
  <c r="G332" i="26"/>
  <c r="I331" i="26"/>
  <c r="G331" i="26"/>
  <c r="I330" i="26"/>
  <c r="G330" i="26"/>
  <c r="I329" i="26"/>
  <c r="G329" i="26"/>
  <c r="I328" i="26"/>
  <c r="G328" i="26"/>
  <c r="I285" i="26"/>
  <c r="G285" i="26"/>
  <c r="I284" i="26"/>
  <c r="G284" i="26"/>
  <c r="I283" i="26"/>
  <c r="G283" i="26"/>
  <c r="I282" i="26"/>
  <c r="G282" i="26"/>
  <c r="I281" i="26"/>
  <c r="G281" i="26"/>
  <c r="I280" i="26"/>
  <c r="G280" i="26"/>
  <c r="I279" i="26"/>
  <c r="G279" i="26"/>
  <c r="I278" i="26"/>
  <c r="G278" i="26"/>
  <c r="I277" i="26"/>
  <c r="G277" i="26"/>
  <c r="I276" i="26"/>
  <c r="G276" i="26"/>
  <c r="I275" i="26"/>
  <c r="G275" i="26"/>
  <c r="I272" i="26"/>
  <c r="K272" i="26" s="1"/>
  <c r="G272" i="26"/>
  <c r="I271" i="26"/>
  <c r="K271" i="26" s="1"/>
  <c r="G271" i="26"/>
  <c r="I270" i="26"/>
  <c r="K270" i="26" s="1"/>
  <c r="G270" i="26"/>
  <c r="I269" i="26"/>
  <c r="K269" i="26" s="1"/>
  <c r="G269" i="26"/>
  <c r="I268" i="26"/>
  <c r="K268" i="26" s="1"/>
  <c r="G268" i="26"/>
  <c r="I267" i="26"/>
  <c r="K267" i="26" s="1"/>
  <c r="G267" i="26"/>
  <c r="I266" i="26"/>
  <c r="K266" i="26" s="1"/>
  <c r="G266" i="26"/>
  <c r="I265" i="26"/>
  <c r="K265" i="26" s="1"/>
  <c r="G265" i="26"/>
  <c r="I264" i="26"/>
  <c r="K264" i="26" s="1"/>
  <c r="G264" i="26"/>
  <c r="I263" i="26"/>
  <c r="K263" i="26" s="1"/>
  <c r="G263" i="26"/>
  <c r="I262" i="26"/>
  <c r="K262" i="26" s="1"/>
  <c r="G262" i="26"/>
  <c r="I259" i="26"/>
  <c r="K259" i="26" s="1"/>
  <c r="G259" i="26"/>
  <c r="I258" i="26"/>
  <c r="K258" i="26" s="1"/>
  <c r="J154" i="16" s="1"/>
  <c r="G258" i="26"/>
  <c r="I257" i="26"/>
  <c r="K257" i="26" s="1"/>
  <c r="G257" i="26"/>
  <c r="I256" i="26"/>
  <c r="K256" i="26" s="1"/>
  <c r="G256" i="26"/>
  <c r="I255" i="26"/>
  <c r="K255" i="26" s="1"/>
  <c r="G255" i="26"/>
  <c r="I254" i="26"/>
  <c r="K254" i="26" s="1"/>
  <c r="G254" i="26"/>
  <c r="I253" i="26"/>
  <c r="K253" i="26" s="1"/>
  <c r="G253" i="26"/>
  <c r="I252" i="26"/>
  <c r="K252" i="26" s="1"/>
  <c r="G252" i="26"/>
  <c r="I251" i="26"/>
  <c r="K251" i="26" s="1"/>
  <c r="G251" i="26"/>
  <c r="I250" i="26"/>
  <c r="K250" i="26" s="1"/>
  <c r="G250" i="26"/>
  <c r="I249" i="26"/>
  <c r="K249" i="26" s="1"/>
  <c r="G249" i="26"/>
  <c r="K236" i="26"/>
  <c r="K235" i="26"/>
  <c r="I192" i="26"/>
  <c r="K192" i="26" s="1"/>
  <c r="G192" i="26"/>
  <c r="I187" i="26"/>
  <c r="K187" i="26" s="1"/>
  <c r="G187" i="26"/>
  <c r="I186" i="26"/>
  <c r="K186" i="26" s="1"/>
  <c r="G186" i="26"/>
  <c r="G108" i="26"/>
  <c r="K108" i="26" s="1"/>
  <c r="G107" i="26"/>
  <c r="K107" i="26" s="1"/>
  <c r="G106" i="26"/>
  <c r="K106" i="26" s="1"/>
  <c r="G82" i="26"/>
  <c r="K82" i="26" s="1"/>
  <c r="I73" i="26"/>
  <c r="G73" i="26"/>
  <c r="I72" i="26"/>
  <c r="G72" i="26"/>
  <c r="I71" i="26"/>
  <c r="G71" i="26"/>
  <c r="I70" i="26"/>
  <c r="G70" i="26"/>
  <c r="I69" i="26"/>
  <c r="G69" i="26"/>
  <c r="I68" i="26"/>
  <c r="G68" i="26"/>
  <c r="I67" i="26"/>
  <c r="G67" i="26"/>
  <c r="I66" i="26"/>
  <c r="G66" i="26"/>
  <c r="I65" i="26"/>
  <c r="G65" i="26"/>
  <c r="I64" i="26"/>
  <c r="G64" i="26"/>
  <c r="I63" i="26"/>
  <c r="K63" i="26" s="1"/>
  <c r="G63" i="26"/>
  <c r="I49" i="26"/>
  <c r="K49" i="26" s="1"/>
  <c r="I36" i="26"/>
  <c r="K36" i="26" s="1"/>
  <c r="G36" i="26"/>
  <c r="J210" i="16" l="1"/>
  <c r="E34" i="25" s="1"/>
  <c r="J213" i="16"/>
  <c r="E35" i="25" s="1"/>
  <c r="J202" i="16"/>
  <c r="E33" i="25" s="1"/>
  <c r="L24" i="25"/>
  <c r="L23" i="25"/>
  <c r="K286" i="26"/>
  <c r="G39" i="16" s="1"/>
  <c r="J39" i="16" s="1"/>
  <c r="J146" i="16"/>
  <c r="E28" i="25" s="1"/>
  <c r="G23" i="26"/>
  <c r="G35" i="25" l="1"/>
  <c r="I35" i="25"/>
  <c r="K35" i="25"/>
  <c r="K34" i="25"/>
  <c r="G34" i="25"/>
  <c r="I34" i="25"/>
  <c r="K33" i="25"/>
  <c r="I33" i="25"/>
  <c r="G33" i="25"/>
  <c r="K61" i="26"/>
  <c r="G19" i="16" s="1"/>
  <c r="K47" i="26"/>
  <c r="G18" i="16" s="1"/>
  <c r="B62" i="26"/>
  <c r="B48" i="26"/>
  <c r="B35" i="26"/>
  <c r="B22" i="26"/>
  <c r="B234" i="26"/>
  <c r="B221" i="26"/>
  <c r="I86" i="16"/>
  <c r="L34" i="25" l="1"/>
  <c r="L35" i="25"/>
  <c r="L33" i="25"/>
  <c r="K74" i="26"/>
  <c r="K34" i="26"/>
  <c r="G17" i="16" s="1"/>
  <c r="K953" i="26"/>
  <c r="K246" i="26"/>
  <c r="J153" i="16" s="1"/>
  <c r="G20" i="16" l="1"/>
  <c r="G94" i="16"/>
  <c r="J94" i="16" s="1"/>
  <c r="G35" i="16"/>
  <c r="J35" i="16" s="1"/>
  <c r="K28" i="25" l="1"/>
  <c r="I28" i="25"/>
  <c r="G28" i="25"/>
  <c r="J200" i="16"/>
  <c r="B20" i="26"/>
  <c r="C20" i="26"/>
  <c r="B75" i="26"/>
  <c r="B19" i="26"/>
  <c r="B76" i="26"/>
  <c r="B181" i="26"/>
  <c r="B194" i="26"/>
  <c r="B208" i="26"/>
  <c r="L28" i="25" l="1"/>
  <c r="K626" i="26"/>
  <c r="K613" i="26"/>
  <c r="G66" i="16" s="1"/>
  <c r="K600" i="26"/>
  <c r="G65" i="16" s="1"/>
  <c r="J65" i="16" s="1"/>
  <c r="G67" i="16" l="1"/>
  <c r="J201" i="16"/>
  <c r="J184" i="16" s="1"/>
  <c r="E32" i="25" s="1"/>
  <c r="I17" i="16"/>
  <c r="J17" i="16" s="1"/>
  <c r="I18" i="16"/>
  <c r="J18" i="16" s="1"/>
  <c r="I19" i="16"/>
  <c r="J19" i="16" s="1"/>
  <c r="I20" i="16"/>
  <c r="J20" i="16" s="1"/>
  <c r="K32" i="25" l="1"/>
  <c r="G32" i="25"/>
  <c r="I32" i="25"/>
  <c r="J155" i="16"/>
  <c r="J152" i="16" s="1"/>
  <c r="E29" i="25" s="1"/>
  <c r="L32" i="25" l="1"/>
  <c r="K273" i="26"/>
  <c r="G38" i="16" s="1"/>
  <c r="J38" i="16" s="1"/>
  <c r="D4" i="24" l="1"/>
  <c r="D6" i="24"/>
  <c r="D2" i="24"/>
  <c r="F10" i="24"/>
  <c r="F9" i="24"/>
  <c r="B10" i="24"/>
  <c r="B9" i="24"/>
  <c r="G6" i="25"/>
  <c r="G4" i="25"/>
  <c r="G2" i="25"/>
  <c r="I9" i="25"/>
  <c r="I8" i="25"/>
  <c r="B8" i="25"/>
  <c r="B9" i="25"/>
  <c r="K861" i="26" l="1"/>
  <c r="G86" i="16" s="1"/>
  <c r="I31" i="16" l="1"/>
  <c r="K207" i="26" l="1"/>
  <c r="G32" i="16" s="1"/>
  <c r="J32" i="16" s="1"/>
  <c r="K233" i="26" l="1"/>
  <c r="G34" i="16" s="1"/>
  <c r="J34" i="16" s="1"/>
  <c r="K220" i="26"/>
  <c r="G33" i="16" s="1"/>
  <c r="J33" i="16" s="1"/>
  <c r="K193" i="26"/>
  <c r="K127" i="26"/>
  <c r="G25" i="16" s="1"/>
  <c r="J25" i="16" s="1"/>
  <c r="B19" i="25"/>
  <c r="B18" i="25"/>
  <c r="B17" i="25"/>
  <c r="B16" i="25"/>
  <c r="B15" i="25"/>
  <c r="B14" i="25"/>
  <c r="C16" i="25"/>
  <c r="G31" i="16" l="1"/>
  <c r="J31" i="16" s="1"/>
  <c r="J30" i="16" s="1"/>
  <c r="E16" i="25" s="1"/>
  <c r="K101" i="26"/>
  <c r="G23" i="16" s="1"/>
  <c r="J23" i="16" s="1"/>
  <c r="K114" i="26"/>
  <c r="G24" i="16" s="1"/>
  <c r="J24" i="16" s="1"/>
  <c r="J164" i="16"/>
  <c r="J81" i="16"/>
  <c r="J68" i="16"/>
  <c r="J66" i="16"/>
  <c r="J51" i="16"/>
  <c r="J52" i="16"/>
  <c r="J53" i="16"/>
  <c r="J54" i="16"/>
  <c r="I44" i="16"/>
  <c r="B340" i="26"/>
  <c r="B248" i="26"/>
  <c r="I459" i="24"/>
  <c r="I458" i="24"/>
  <c r="H455" i="24"/>
  <c r="I455" i="24" s="1"/>
  <c r="H454" i="24"/>
  <c r="I454" i="24" s="1"/>
  <c r="I441" i="24"/>
  <c r="I442" i="24" s="1"/>
  <c r="H438" i="24"/>
  <c r="I438" i="24"/>
  <c r="I439" i="24" s="1"/>
  <c r="I426" i="24"/>
  <c r="I427" i="24" s="1"/>
  <c r="H423" i="24"/>
  <c r="I423" i="24" s="1"/>
  <c r="H422" i="24"/>
  <c r="I422" i="24" s="1"/>
  <c r="I409" i="24"/>
  <c r="I408" i="24"/>
  <c r="I407" i="24"/>
  <c r="I406" i="24"/>
  <c r="I405" i="24"/>
  <c r="I404" i="24"/>
  <c r="I403" i="24"/>
  <c r="H400" i="24"/>
  <c r="I400" i="24" s="1"/>
  <c r="H399" i="24"/>
  <c r="I399" i="24"/>
  <c r="H398" i="24"/>
  <c r="I398" i="24" s="1"/>
  <c r="I386" i="24"/>
  <c r="I385" i="24"/>
  <c r="I384" i="24"/>
  <c r="I383" i="24"/>
  <c r="I382" i="24"/>
  <c r="I381" i="24"/>
  <c r="I380" i="24"/>
  <c r="I387" i="24" s="1"/>
  <c r="H377" i="24"/>
  <c r="I377" i="24" s="1"/>
  <c r="H376" i="24"/>
  <c r="I376" i="24"/>
  <c r="H375" i="24"/>
  <c r="I375" i="24" s="1"/>
  <c r="I378" i="24" s="1"/>
  <c r="I363" i="24"/>
  <c r="I362" i="24"/>
  <c r="I361" i="24"/>
  <c r="I360" i="24"/>
  <c r="I359" i="24"/>
  <c r="I358" i="24"/>
  <c r="I357" i="24"/>
  <c r="H354" i="24"/>
  <c r="I354" i="24" s="1"/>
  <c r="H353" i="24"/>
  <c r="I353" i="24" s="1"/>
  <c r="H352" i="24"/>
  <c r="I352" i="24"/>
  <c r="I340" i="24"/>
  <c r="I339" i="24"/>
  <c r="I338" i="24"/>
  <c r="I337" i="24"/>
  <c r="I336" i="24"/>
  <c r="I335" i="24"/>
  <c r="I334" i="24"/>
  <c r="H331" i="24"/>
  <c r="I331" i="24" s="1"/>
  <c r="H330" i="24"/>
  <c r="I330" i="24" s="1"/>
  <c r="H329" i="24"/>
  <c r="I329" i="24" s="1"/>
  <c r="I317" i="24"/>
  <c r="I316" i="24"/>
  <c r="I315" i="24"/>
  <c r="I314" i="24"/>
  <c r="I313" i="24"/>
  <c r="I312" i="24"/>
  <c r="I311" i="24"/>
  <c r="H308" i="24"/>
  <c r="I308" i="24" s="1"/>
  <c r="H307" i="24"/>
  <c r="I307" i="24" s="1"/>
  <c r="H306" i="24"/>
  <c r="I306" i="24" s="1"/>
  <c r="I294" i="24"/>
  <c r="I293" i="24"/>
  <c r="I292" i="24"/>
  <c r="I291" i="24"/>
  <c r="I290" i="24"/>
  <c r="I289" i="24"/>
  <c r="H286" i="24"/>
  <c r="I286" i="24" s="1"/>
  <c r="H285" i="24"/>
  <c r="I285" i="24" s="1"/>
  <c r="I273" i="24"/>
  <c r="I272" i="24"/>
  <c r="I271" i="24"/>
  <c r="I270" i="24"/>
  <c r="I269" i="24"/>
  <c r="I268" i="24"/>
  <c r="H265" i="24"/>
  <c r="I265" i="24" s="1"/>
  <c r="H264" i="24"/>
  <c r="I264" i="24" s="1"/>
  <c r="H263" i="24"/>
  <c r="I263" i="24"/>
  <c r="I251" i="24"/>
  <c r="I250" i="24"/>
  <c r="I249" i="24"/>
  <c r="I248" i="24"/>
  <c r="I252" i="24" s="1"/>
  <c r="H245" i="24"/>
  <c r="I245" i="24" s="1"/>
  <c r="H244" i="24"/>
  <c r="I244" i="24"/>
  <c r="I246" i="24" s="1"/>
  <c r="I232" i="24"/>
  <c r="I233" i="24" s="1"/>
  <c r="I231" i="24"/>
  <c r="H228" i="24"/>
  <c r="I228" i="24"/>
  <c r="H227" i="24"/>
  <c r="I227" i="24" s="1"/>
  <c r="I229" i="24" s="1"/>
  <c r="I37" i="16"/>
  <c r="I44" i="24"/>
  <c r="I60" i="24"/>
  <c r="I61" i="24" s="1"/>
  <c r="I57" i="24"/>
  <c r="I56" i="24"/>
  <c r="I58" i="24" s="1"/>
  <c r="I64" i="24" s="1"/>
  <c r="I188" i="24"/>
  <c r="I187" i="24"/>
  <c r="H40" i="24"/>
  <c r="I40" i="24"/>
  <c r="H39" i="24"/>
  <c r="I39" i="24" s="1"/>
  <c r="C25" i="25"/>
  <c r="B327" i="26"/>
  <c r="H177" i="24"/>
  <c r="I177" i="24"/>
  <c r="H178" i="24"/>
  <c r="I178" i="24" s="1"/>
  <c r="I186" i="24"/>
  <c r="I185" i="24"/>
  <c r="I184" i="24"/>
  <c r="I183" i="24"/>
  <c r="I182" i="24"/>
  <c r="I181" i="24"/>
  <c r="H20" i="24"/>
  <c r="I20" i="24" s="1"/>
  <c r="C14" i="25"/>
  <c r="C17" i="25"/>
  <c r="C15" i="25"/>
  <c r="H204" i="24"/>
  <c r="I204" i="24" s="1"/>
  <c r="H203" i="24"/>
  <c r="I203" i="24" s="1"/>
  <c r="H202" i="24"/>
  <c r="I202" i="24" s="1"/>
  <c r="H201" i="24"/>
  <c r="I201" i="24"/>
  <c r="H200" i="24"/>
  <c r="I200" i="24" s="1"/>
  <c r="I216" i="24"/>
  <c r="I215" i="24"/>
  <c r="I214" i="24"/>
  <c r="I213" i="24"/>
  <c r="I212" i="24"/>
  <c r="I211" i="24"/>
  <c r="I210" i="24"/>
  <c r="I209" i="24"/>
  <c r="I208" i="24"/>
  <c r="G207" i="24"/>
  <c r="I207" i="24"/>
  <c r="I217" i="24" s="1"/>
  <c r="H94" i="24"/>
  <c r="I94" i="24"/>
  <c r="H93" i="24"/>
  <c r="I93" i="24" s="1"/>
  <c r="H92" i="24"/>
  <c r="I92" i="24" s="1"/>
  <c r="H115" i="24"/>
  <c r="I115" i="24" s="1"/>
  <c r="H117" i="24"/>
  <c r="I117" i="24" s="1"/>
  <c r="H116" i="24"/>
  <c r="I116" i="24" s="1"/>
  <c r="H140" i="24"/>
  <c r="I140" i="24"/>
  <c r="H139" i="24"/>
  <c r="I139" i="24" s="1"/>
  <c r="H138" i="24"/>
  <c r="I138" i="24"/>
  <c r="H162" i="24"/>
  <c r="I162" i="24" s="1"/>
  <c r="I163" i="24" s="1"/>
  <c r="H72" i="24"/>
  <c r="I72" i="24" s="1"/>
  <c r="H71" i="24"/>
  <c r="I71" i="24" s="1"/>
  <c r="I149" i="24"/>
  <c r="I148" i="24"/>
  <c r="I147" i="24"/>
  <c r="I146" i="24"/>
  <c r="I145" i="24"/>
  <c r="I144" i="24"/>
  <c r="I143" i="24"/>
  <c r="I165" i="24"/>
  <c r="I166" i="24"/>
  <c r="I126" i="24"/>
  <c r="I125" i="24"/>
  <c r="I124" i="24"/>
  <c r="I123" i="24"/>
  <c r="I122" i="24"/>
  <c r="I121" i="24"/>
  <c r="I120" i="24"/>
  <c r="I103" i="24"/>
  <c r="I102" i="24"/>
  <c r="I101" i="24"/>
  <c r="I100" i="24"/>
  <c r="I99" i="24"/>
  <c r="I104" i="24" s="1"/>
  <c r="I98" i="24"/>
  <c r="I97" i="24"/>
  <c r="I80" i="24"/>
  <c r="I79" i="24"/>
  <c r="I78" i="24"/>
  <c r="I77" i="24"/>
  <c r="I76" i="24"/>
  <c r="I75" i="24"/>
  <c r="I43" i="24"/>
  <c r="I45" i="24" s="1"/>
  <c r="I27" i="24"/>
  <c r="I26" i="24"/>
  <c r="I25" i="24"/>
  <c r="I24" i="24"/>
  <c r="H21" i="24"/>
  <c r="I21" i="24" s="1"/>
  <c r="K35" i="23"/>
  <c r="D34" i="23"/>
  <c r="I34" i="23"/>
  <c r="K20" i="26"/>
  <c r="K21" i="26" s="1"/>
  <c r="G16" i="16" s="1"/>
  <c r="I22" i="16"/>
  <c r="I16" i="16"/>
  <c r="C37" i="23"/>
  <c r="J35" i="23"/>
  <c r="H35" i="23"/>
  <c r="F35" i="23"/>
  <c r="M34" i="23"/>
  <c r="F34" i="23"/>
  <c r="J56" i="16" l="1"/>
  <c r="J161" i="16"/>
  <c r="J67" i="16"/>
  <c r="J157" i="16"/>
  <c r="J55" i="16"/>
  <c r="K940" i="26"/>
  <c r="J16" i="16"/>
  <c r="J15" i="16" s="1"/>
  <c r="K16" i="25"/>
  <c r="I16" i="25"/>
  <c r="G16" i="25"/>
  <c r="I309" i="24"/>
  <c r="I332" i="24"/>
  <c r="I410" i="24"/>
  <c r="I81" i="24"/>
  <c r="I150" i="24"/>
  <c r="I63" i="24"/>
  <c r="I65" i="24" s="1"/>
  <c r="D52" i="24" s="1"/>
  <c r="I295" i="24"/>
  <c r="I318" i="24"/>
  <c r="I424" i="24"/>
  <c r="I430" i="24" s="1"/>
  <c r="I460" i="24"/>
  <c r="I95" i="24"/>
  <c r="I107" i="24" s="1"/>
  <c r="I73" i="24"/>
  <c r="I83" i="24" s="1"/>
  <c r="I364" i="24"/>
  <c r="I28" i="24"/>
  <c r="I127" i="24"/>
  <c r="I141" i="24"/>
  <c r="I153" i="24" s="1"/>
  <c r="I205" i="24"/>
  <c r="I22" i="24"/>
  <c r="I31" i="24" s="1"/>
  <c r="I189" i="24"/>
  <c r="I179" i="24"/>
  <c r="I192" i="24" s="1"/>
  <c r="I41" i="24"/>
  <c r="I274" i="24"/>
  <c r="I341" i="24"/>
  <c r="K966" i="26"/>
  <c r="I169" i="24"/>
  <c r="I168" i="24"/>
  <c r="I106" i="24"/>
  <c r="I429" i="24"/>
  <c r="I152" i="24"/>
  <c r="I220" i="24"/>
  <c r="I219" i="24"/>
  <c r="I30" i="24"/>
  <c r="I191" i="24"/>
  <c r="I254" i="24"/>
  <c r="I256" i="24" s="1"/>
  <c r="D240" i="24" s="1"/>
  <c r="I255" i="24"/>
  <c r="I321" i="24"/>
  <c r="I320" i="24"/>
  <c r="I343" i="24"/>
  <c r="I345" i="24" s="1"/>
  <c r="D325" i="24" s="1"/>
  <c r="I344" i="24"/>
  <c r="I445" i="24"/>
  <c r="I444" i="24"/>
  <c r="I47" i="24"/>
  <c r="I49" i="24" s="1"/>
  <c r="D35" i="24" s="1"/>
  <c r="I48" i="24"/>
  <c r="I236" i="24"/>
  <c r="I235" i="24"/>
  <c r="I390" i="24"/>
  <c r="I389" i="24"/>
  <c r="I84" i="24"/>
  <c r="I266" i="24"/>
  <c r="I355" i="24"/>
  <c r="I456" i="24"/>
  <c r="I118" i="24"/>
  <c r="I287" i="24"/>
  <c r="I401" i="24"/>
  <c r="K874" i="26"/>
  <c r="G87" i="16" s="1"/>
  <c r="J87" i="16" s="1"/>
  <c r="K574" i="26"/>
  <c r="G63" i="16" s="1"/>
  <c r="J63" i="16" s="1"/>
  <c r="K561" i="26"/>
  <c r="G62" i="16" s="1"/>
  <c r="J62" i="16" s="1"/>
  <c r="K587" i="26"/>
  <c r="G64" i="16" s="1"/>
  <c r="J64" i="16" s="1"/>
  <c r="K430" i="26"/>
  <c r="K352" i="26"/>
  <c r="K378" i="26"/>
  <c r="J82" i="16" s="1"/>
  <c r="K391" i="26"/>
  <c r="K404" i="26"/>
  <c r="J166" i="16" s="1"/>
  <c r="K417" i="26"/>
  <c r="J179" i="16" s="1"/>
  <c r="J69" i="16"/>
  <c r="K88" i="26"/>
  <c r="G22" i="16" s="1"/>
  <c r="J22" i="16" s="1"/>
  <c r="K339" i="26"/>
  <c r="G44" i="16" s="1"/>
  <c r="J44" i="16" s="1"/>
  <c r="K260" i="26"/>
  <c r="G37" i="16" s="1"/>
  <c r="J37" i="16" s="1"/>
  <c r="J163" i="16" l="1"/>
  <c r="E31" i="25" s="1"/>
  <c r="J57" i="16"/>
  <c r="J61" i="16"/>
  <c r="J106" i="16"/>
  <c r="J97" i="16" s="1"/>
  <c r="G95" i="16"/>
  <c r="J95" i="16" s="1"/>
  <c r="J86" i="16"/>
  <c r="J85" i="16" s="1"/>
  <c r="G93" i="16"/>
  <c r="J93" i="16" s="1"/>
  <c r="J156" i="16"/>
  <c r="E30" i="25" s="1"/>
  <c r="K29" i="25"/>
  <c r="I29" i="25"/>
  <c r="G29" i="25"/>
  <c r="L16" i="25"/>
  <c r="J21" i="16"/>
  <c r="I32" i="24"/>
  <c r="D16" i="24" s="1"/>
  <c r="I154" i="24"/>
  <c r="D134" i="24" s="1"/>
  <c r="I108" i="24"/>
  <c r="D88" i="24" s="1"/>
  <c r="I193" i="24"/>
  <c r="D173" i="24" s="1"/>
  <c r="I431" i="24"/>
  <c r="D418" i="24" s="1"/>
  <c r="I462" i="24"/>
  <c r="I464" i="24" s="1"/>
  <c r="D450" i="24" s="1"/>
  <c r="I463" i="24"/>
  <c r="I130" i="24"/>
  <c r="I129" i="24"/>
  <c r="I85" i="24"/>
  <c r="D67" i="24" s="1"/>
  <c r="I237" i="24"/>
  <c r="D223" i="24" s="1"/>
  <c r="I446" i="24"/>
  <c r="D434" i="24" s="1"/>
  <c r="I322" i="24"/>
  <c r="D302" i="24" s="1"/>
  <c r="I221" i="24"/>
  <c r="D196" i="24" s="1"/>
  <c r="I170" i="24"/>
  <c r="D158" i="24" s="1"/>
  <c r="I298" i="24"/>
  <c r="I297" i="24"/>
  <c r="I276" i="24"/>
  <c r="I278" i="24" s="1"/>
  <c r="D259" i="24" s="1"/>
  <c r="I277" i="24"/>
  <c r="I413" i="24"/>
  <c r="I412" i="24"/>
  <c r="I366" i="24"/>
  <c r="I368" i="24" s="1"/>
  <c r="D348" i="24" s="1"/>
  <c r="I367" i="24"/>
  <c r="I391" i="24"/>
  <c r="D371" i="24" s="1"/>
  <c r="J36" i="16"/>
  <c r="E17" i="25" s="1"/>
  <c r="K17" i="25" s="1"/>
  <c r="I31" i="25" l="1"/>
  <c r="K30" i="25"/>
  <c r="I30" i="25"/>
  <c r="G30" i="25"/>
  <c r="J43" i="16"/>
  <c r="E18" i="25" s="1"/>
  <c r="K18" i="25" s="1"/>
  <c r="K31" i="25"/>
  <c r="G31" i="25"/>
  <c r="E20" i="25"/>
  <c r="G20" i="25" s="1"/>
  <c r="E22" i="25"/>
  <c r="J92" i="16"/>
  <c r="L29" i="25"/>
  <c r="E15" i="25"/>
  <c r="G15" i="25" s="1"/>
  <c r="E14" i="25"/>
  <c r="I414" i="24"/>
  <c r="D394" i="24" s="1"/>
  <c r="I299" i="24"/>
  <c r="D281" i="24" s="1"/>
  <c r="I131" i="24"/>
  <c r="D111" i="24" s="1"/>
  <c r="I17" i="25"/>
  <c r="G17" i="25"/>
  <c r="G18" i="25" l="1"/>
  <c r="I18" i="25"/>
  <c r="L30" i="25"/>
  <c r="L31" i="25"/>
  <c r="K20" i="25"/>
  <c r="I20" i="25"/>
  <c r="E21" i="25"/>
  <c r="G22" i="25"/>
  <c r="I22" i="25"/>
  <c r="K22" i="25"/>
  <c r="L17" i="25"/>
  <c r="I15" i="25"/>
  <c r="K15" i="25"/>
  <c r="G14" i="25"/>
  <c r="I14" i="25"/>
  <c r="K14" i="25"/>
  <c r="L18" i="25" l="1"/>
  <c r="L20" i="25"/>
  <c r="L22" i="25"/>
  <c r="K21" i="25"/>
  <c r="G21" i="25"/>
  <c r="I21" i="25"/>
  <c r="L14" i="25"/>
  <c r="L15" i="25"/>
  <c r="L21" i="25" l="1"/>
  <c r="J131" i="16" l="1"/>
  <c r="E19" i="25"/>
  <c r="E25" i="25" s="1"/>
  <c r="D29" i="25" s="1"/>
  <c r="K110" i="16" l="1"/>
  <c r="K116" i="16"/>
  <c r="K97" i="16"/>
  <c r="K92" i="16"/>
  <c r="G19" i="25"/>
  <c r="G25" i="25" s="1"/>
  <c r="D19" i="25"/>
  <c r="D17" i="25"/>
  <c r="D20" i="25"/>
  <c r="D31" i="25"/>
  <c r="D22" i="25"/>
  <c r="K43" i="16"/>
  <c r="K85" i="16"/>
  <c r="K61" i="16"/>
  <c r="K19" i="25"/>
  <c r="K25" i="25" s="1"/>
  <c r="D14" i="25"/>
  <c r="D18" i="25"/>
  <c r="D34" i="25"/>
  <c r="D33" i="25"/>
  <c r="K30" i="16"/>
  <c r="D36" i="25"/>
  <c r="D15" i="25"/>
  <c r="D16" i="25"/>
  <c r="D37" i="25"/>
  <c r="D30" i="25"/>
  <c r="I19" i="25"/>
  <c r="I25" i="25" s="1"/>
  <c r="D24" i="25"/>
  <c r="D35" i="25"/>
  <c r="D28" i="25"/>
  <c r="D23" i="25"/>
  <c r="D21" i="25"/>
  <c r="D32" i="25"/>
  <c r="K15" i="16"/>
  <c r="K36" i="16"/>
  <c r="K21" i="16"/>
  <c r="L19" i="25" l="1"/>
  <c r="D25" i="25"/>
  <c r="K131" i="16"/>
  <c r="L25" i="25"/>
  <c r="K1459" i="26"/>
  <c r="K1474" i="26" s="1"/>
  <c r="G138" i="16" s="1"/>
  <c r="J138" i="16" s="1"/>
  <c r="K1559" i="26" l="1"/>
  <c r="G143" i="16" s="1"/>
  <c r="J143" i="16" s="1"/>
  <c r="J133" i="16" s="1"/>
  <c r="E27" i="25" s="1"/>
  <c r="I27" i="25" l="1"/>
  <c r="I38" i="25" s="1"/>
  <c r="G27" i="25"/>
  <c r="K27" i="25"/>
  <c r="K38" i="25" s="1"/>
  <c r="E38" i="25"/>
  <c r="D38" i="25" s="1"/>
  <c r="D27" i="25"/>
  <c r="J231" i="16"/>
  <c r="J232" i="16" s="1"/>
  <c r="L27" i="25" l="1"/>
  <c r="G38" i="25"/>
  <c r="L38" i="25" s="1"/>
  <c r="K213" i="16"/>
  <c r="K184" i="16"/>
  <c r="K202" i="16"/>
  <c r="K218" i="16"/>
  <c r="K146" i="16"/>
  <c r="K152" i="16"/>
  <c r="K210" i="16"/>
  <c r="K163" i="16"/>
  <c r="K225" i="16"/>
  <c r="K156" i="16"/>
  <c r="K133" i="16"/>
  <c r="K231" i="16" l="1"/>
</calcChain>
</file>

<file path=xl/sharedStrings.xml><?xml version="1.0" encoding="utf-8"?>
<sst xmlns="http://schemas.openxmlformats.org/spreadsheetml/2006/main" count="4366" uniqueCount="664">
  <si>
    <t>Item</t>
  </si>
  <si>
    <t>Discriminação</t>
  </si>
  <si>
    <t>1.00</t>
  </si>
  <si>
    <t>2.00</t>
  </si>
  <si>
    <t>5.00</t>
  </si>
  <si>
    <t>DIVERSOS</t>
  </si>
  <si>
    <t>TOTAL</t>
  </si>
  <si>
    <t>ITEM</t>
  </si>
  <si>
    <t>DISCRIMINAÇÃO</t>
  </si>
  <si>
    <t>CRONOGRAMA FÍSICO-FINANCEIRO</t>
  </si>
  <si>
    <t>% DO ITEM</t>
  </si>
  <si>
    <t>VALOR DO ITEM</t>
  </si>
  <si>
    <t>30 DIAS</t>
  </si>
  <si>
    <t>%</t>
  </si>
  <si>
    <t>VALOR</t>
  </si>
  <si>
    <t>COORDENAÇÃO DE INFRA-ESTRUTURA EM SAÚDE</t>
  </si>
  <si>
    <t>m²</t>
  </si>
  <si>
    <t>% do item</t>
  </si>
  <si>
    <t xml:space="preserve"> </t>
  </si>
  <si>
    <t>NÚCLEO DE INFRA-ESTRUTURA EM SAÚDE - NIS</t>
  </si>
  <si>
    <t>GABINETE DO SECRETÁRIO</t>
  </si>
  <si>
    <t>3. Despesas financeiras</t>
  </si>
  <si>
    <t>Percentuais (%)</t>
  </si>
  <si>
    <t>Composição do BDI</t>
  </si>
  <si>
    <t>NÚCLEO DE INFRAESTRUTURA EM SAÚDE - NIS</t>
  </si>
  <si>
    <t>SECRETARIA DE ESTADO DA SAÚDE</t>
  </si>
  <si>
    <t>GOVERNO DO ESTADO DO PIAUÍ</t>
  </si>
  <si>
    <t>PLANILHA ORÇAMENTÁRIA</t>
  </si>
  <si>
    <t>Quant.</t>
  </si>
  <si>
    <t>Unid.</t>
  </si>
  <si>
    <t>CÁLCULO DO BDI</t>
  </si>
  <si>
    <t>1. Lucro</t>
  </si>
  <si>
    <t>2. Administração central</t>
  </si>
  <si>
    <t>4. ISSQN</t>
  </si>
  <si>
    <t>5. PIS</t>
  </si>
  <si>
    <t>6. COFINS</t>
  </si>
  <si>
    <t>Fórmula</t>
  </si>
  <si>
    <t>Cálculo</t>
  </si>
  <si>
    <t>BDI =</t>
  </si>
  <si>
    <t xml:space="preserve">  (1 + </t>
  </si>
  <si>
    <t>+</t>
  </si>
  <si>
    <t>)</t>
  </si>
  <si>
    <t>(1   +</t>
  </si>
  <si>
    <t>(1</t>
  </si>
  <si>
    <t>-</t>
  </si>
  <si>
    <t>Custo Unitário de Referência</t>
  </si>
  <si>
    <t xml:space="preserve">Preço Total </t>
  </si>
  <si>
    <t>SERVIÇOSA PRELIMINARES</t>
  </si>
  <si>
    <t>5.01</t>
  </si>
  <si>
    <t>6.00</t>
  </si>
  <si>
    <t>8.00</t>
  </si>
  <si>
    <t>PINTURA</t>
  </si>
  <si>
    <t>m</t>
  </si>
  <si>
    <t>Pt</t>
  </si>
  <si>
    <t>6.01</t>
  </si>
  <si>
    <t>Código</t>
  </si>
  <si>
    <t>Descrição</t>
  </si>
  <si>
    <t>Unidade</t>
  </si>
  <si>
    <t>Coeficiente</t>
  </si>
  <si>
    <t>Preço</t>
  </si>
  <si>
    <t>Total</t>
  </si>
  <si>
    <t>MAO DE OBRA</t>
  </si>
  <si>
    <t>H</t>
  </si>
  <si>
    <t>SERVENTE</t>
  </si>
  <si>
    <t>TOTAL MAO DE OBRA</t>
  </si>
  <si>
    <t>Total Simples</t>
  </si>
  <si>
    <t>Encargos</t>
  </si>
  <si>
    <t>TOTAL GERAL</t>
  </si>
  <si>
    <t>Preço Adotado =</t>
  </si>
  <si>
    <t>ENCARGOS SOCIAIS COM DESONERAÇÃO:</t>
  </si>
  <si>
    <t>MATERIAIS</t>
  </si>
  <si>
    <t>TOTAL MATERIAIS</t>
  </si>
  <si>
    <t>ELETRICISTA</t>
  </si>
  <si>
    <t>UN</t>
  </si>
  <si>
    <t>Unid: Pt</t>
  </si>
  <si>
    <t>M</t>
  </si>
  <si>
    <t>CAIXA ESTAMPADA 3"X3", 4''X2'', 4"X4" - CHAPA 18</t>
  </si>
  <si>
    <t>CAIXA PASSAG. CHAPA C/TAMPA PARAF. 100X100X80MM</t>
  </si>
  <si>
    <t>CABO LOGICO/VIDEO COAXIAL 75 (OHMS)</t>
  </si>
  <si>
    <t>PONTO LÓGICO, MATERIAL E EXECUÇÃO</t>
  </si>
  <si>
    <t>COMPISIÇÕES DE CUSTO</t>
  </si>
  <si>
    <t>Refer.</t>
  </si>
  <si>
    <t>SINAPI</t>
  </si>
  <si>
    <t xml:space="preserve">SINAPI </t>
  </si>
  <si>
    <t xml:space="preserve"> SINAPI </t>
  </si>
  <si>
    <t>COMP.</t>
  </si>
  <si>
    <t>7.00</t>
  </si>
  <si>
    <t>60 DIAS</t>
  </si>
  <si>
    <t>90 DIAS</t>
  </si>
  <si>
    <t>74209/001</t>
  </si>
  <si>
    <t>1.01</t>
  </si>
  <si>
    <t>APLICAÇÃO</t>
  </si>
  <si>
    <t>2.03</t>
  </si>
  <si>
    <t>73953/006</t>
  </si>
  <si>
    <t>SEINFRA</t>
  </si>
  <si>
    <t>KG</t>
  </si>
  <si>
    <t>PONTO ELÉTRICO PARA TOMADA DUPLA</t>
  </si>
  <si>
    <t>7.INSS (2% sobre o faturamento)</t>
  </si>
  <si>
    <t>Unid</t>
  </si>
  <si>
    <t>PEDREIRO</t>
  </si>
  <si>
    <t>I4750/SINAPI</t>
  </si>
  <si>
    <t>I6111/SINAPI</t>
  </si>
  <si>
    <t>I2436/SINAPI</t>
  </si>
  <si>
    <t>I0363/SEINFRA</t>
  </si>
  <si>
    <t>I0419/SEINFRA</t>
  </si>
  <si>
    <t>I0428/SEINFRA</t>
  </si>
  <si>
    <t>UNID</t>
  </si>
  <si>
    <t>Preço Unit. Com BDI</t>
  </si>
  <si>
    <t xml:space="preserve"> REFORMA</t>
  </si>
  <si>
    <t xml:space="preserve">8. Garantia e riscos </t>
  </si>
  <si>
    <t>CARPINTEIRO</t>
  </si>
  <si>
    <t xml:space="preserve">H </t>
  </si>
  <si>
    <t>I0337/SINAPI</t>
  </si>
  <si>
    <t>I0034/SINAPI</t>
  </si>
  <si>
    <t>I0033/SINAPI</t>
  </si>
  <si>
    <t>I0032/SINAPI</t>
  </si>
  <si>
    <t>M3</t>
  </si>
  <si>
    <t>M2</t>
  </si>
  <si>
    <t>I0367/SINAPI</t>
  </si>
  <si>
    <t>AREIA GROSSA</t>
  </si>
  <si>
    <t>I1379/SINAPI</t>
  </si>
  <si>
    <t>CIMENTO PORTLAND</t>
  </si>
  <si>
    <t>07517/ORSE</t>
  </si>
  <si>
    <t>04675/ORSE</t>
  </si>
  <si>
    <t>I1872/SINAPI</t>
  </si>
  <si>
    <t>CAIXA PVC 4" X 2" P/ ELETRODUTO "</t>
  </si>
  <si>
    <t>I2674/SINAPI</t>
  </si>
  <si>
    <t>ELETRODUTO DE PVC ROSCÁVEL DE 3/4" (19 MM), SEM LUVA</t>
  </si>
  <si>
    <t>I0247/SINAPI</t>
  </si>
  <si>
    <t>AUXILIAR DE ELETRICISTA</t>
  </si>
  <si>
    <t>I1885/SINAPI</t>
  </si>
  <si>
    <t>CURVA PVC 90G P/ ELETRODUTO ROSCAVEL 3/4"</t>
  </si>
  <si>
    <t>I1891/SINAPI</t>
  </si>
  <si>
    <t>LUVA PVC ROSCAVEL P/ ELETRODUTO 3/4"</t>
  </si>
  <si>
    <t>PONTO ELÉTRICO PARA AR CONDICIONADO</t>
  </si>
  <si>
    <t>I13347/SINAPI</t>
  </si>
  <si>
    <t>CONJUNTO ARSTOP P/ AR CONDICIONADO C/ DISJUNTOR 25A</t>
  </si>
  <si>
    <t>I20111/SINAPI</t>
  </si>
  <si>
    <t>FITA ISOLANTE ADESIVA ANTI-CHAMA, USO ATÉ 750 V, EM ROLO DE 19 MM X 20 M</t>
  </si>
  <si>
    <t>l0981/SINAPI</t>
  </si>
  <si>
    <t>CABO DE COBRE ISOLAMENTO ANTI-CHAMA 450/750V 4MM2, FLEXIVEL, TP FORESPLAST ALCOA OU EQUIV</t>
  </si>
  <si>
    <t>PONTO ELÉTRICO PARA TOMADA SIMPLES 2P + T, 10 A</t>
  </si>
  <si>
    <t>I1014/SINAPI</t>
  </si>
  <si>
    <t>CABO DE COBRE ISOLAMENTO ANTI-CHAMA 450/750V 2,5MM2, FLEXIVEL, TP FORESPLAST ALCOA OU EQUIV</t>
  </si>
  <si>
    <t>I7528/SINAPI</t>
  </si>
  <si>
    <t>TOMADA DE EMBUTIR, 2 P + T, UNIVERSAL, DE 10 A / 250 V, COM PLACA</t>
  </si>
  <si>
    <t>PONTO ELÉTRICO PARA TOMADA SIMPLES 2P + T, 20 A</t>
  </si>
  <si>
    <t>I0981/SINAPI</t>
  </si>
  <si>
    <t>CABO DE COBRE ISOLAMENTO ANTI-CHAMA 450/750V 4,0 MM2, FLEXIVEL, TP FORESPLAST ALCOA OU EQUIV</t>
  </si>
  <si>
    <t>09097/ORSE</t>
  </si>
  <si>
    <t>TOMADA 2P + T, ABNT, DE EMBUTIR, 20 A, COM PLACA EM PVC</t>
  </si>
  <si>
    <t>09106/ORSE</t>
  </si>
  <si>
    <t>TOMADA DUPLA, DE EMBUTIR, PARA USO GERAL, 2P+T, ABNT</t>
  </si>
  <si>
    <t>PONTO DE INTERRUPTOR 01 SEÇÃO</t>
  </si>
  <si>
    <t>l7555/SINAPI</t>
  </si>
  <si>
    <t xml:space="preserve">INTERRUPTOR SIMPLES EMBUTIR 10A/250V C/PLACA, TIPO SILENTOQUE PIAL OU EQUIV </t>
  </si>
  <si>
    <t>PONTO DE INTERRUPTOR 02 SEÇÕES</t>
  </si>
  <si>
    <t>l01119/ORSE</t>
  </si>
  <si>
    <t>INTERRUPTOR EMBUTIR 02 SEÇÕES SIMPLES COM PLACA</t>
  </si>
  <si>
    <t>CAIXA PVC OCTOGONAL 4 X 4 "</t>
  </si>
  <si>
    <t>l12001/SINAPI</t>
  </si>
  <si>
    <t>CAIXA PVC OCTOGONAL - 4"</t>
  </si>
  <si>
    <t>LUMINÁRIA DE EMERGÊNCIA</t>
  </si>
  <si>
    <t>01353/ORSE</t>
  </si>
  <si>
    <t>PONTO DE INTERRUPTOR 03 SEÇÕES</t>
  </si>
  <si>
    <t>l01121/ORSE</t>
  </si>
  <si>
    <t>INTERRUPTOR 03 SEÇÕES SIMPLES DE EMBUTIR COM PLACA</t>
  </si>
  <si>
    <t>LUMINÁRIA DE EMERGÊNCIA 20W</t>
  </si>
  <si>
    <t>Data Base: Janeiro/2014 com Desoneração</t>
  </si>
  <si>
    <t>I6115/SINAPI</t>
  </si>
  <si>
    <t>AJUDANTE</t>
  </si>
  <si>
    <t>I6110/SINAPI</t>
  </si>
  <si>
    <t>SERRALHEIRO</t>
  </si>
  <si>
    <t>PINTOR</t>
  </si>
  <si>
    <t>I3670/SINAPI</t>
  </si>
  <si>
    <t>M³</t>
  </si>
  <si>
    <t>I4376/SINAPI</t>
  </si>
  <si>
    <t>BUCHA PLÁSTICA 8MM</t>
  </si>
  <si>
    <t>UM</t>
  </si>
  <si>
    <t>I0539/SEINFRA</t>
  </si>
  <si>
    <t>CHAPA DE AÇO GALVANIZADA N.26. DESENV 0.50M</t>
  </si>
  <si>
    <t>CIMENTO PORTLAND COMPOSTO CP II- 32</t>
  </si>
  <si>
    <t>TINTA AUTOMOTIVA DELTRON PPG COR AMARELA OU SIMILAR</t>
  </si>
  <si>
    <t>L</t>
  </si>
  <si>
    <t>I11964/SINAPI</t>
  </si>
  <si>
    <t>PARAFUSO AÇO CHUMBADOR 3/8"X75MM</t>
  </si>
  <si>
    <t>I13388/SINAPI</t>
  </si>
  <si>
    <t>SOLDA 50/50</t>
  </si>
  <si>
    <t>I7307/SINAPI</t>
  </si>
  <si>
    <t>FUNDO ANTICORROSIVO TIPO ZARCAO OU EQUIV</t>
  </si>
  <si>
    <t>GL</t>
  </si>
  <si>
    <t>I5318/SINAPI</t>
  </si>
  <si>
    <t>SOLVENTE DILUENTE A BASE DE AGUARRAS</t>
  </si>
  <si>
    <t>I3768/SINAPI</t>
  </si>
  <si>
    <t>LIXA PARA FERRO</t>
  </si>
  <si>
    <t>LETRA EM CHAPA GALVANIZADA, PINTADA COM TINTA AUTOMOTIVA NA COR PRETA FOSCA, SENDO 4-40X30CM, 4-25X12CM E 24-20X12CM</t>
  </si>
  <si>
    <t>I4783/SINAPI</t>
  </si>
  <si>
    <t>I02217/ORSE</t>
  </si>
  <si>
    <r>
      <rPr>
        <b/>
        <sz val="14"/>
        <color indexed="8"/>
        <rFont val="Arial"/>
        <family val="2"/>
      </rPr>
      <t>Município:</t>
    </r>
    <r>
      <rPr>
        <sz val="14"/>
        <color indexed="8"/>
        <rFont val="Arial"/>
        <family val="2"/>
      </rPr>
      <t xml:space="preserve"> Bom Jesus-PI</t>
    </r>
  </si>
  <si>
    <t>Unid:M2</t>
  </si>
  <si>
    <t>I0208/SEINFRA</t>
  </si>
  <si>
    <t>BATENTE DE FERRO</t>
  </si>
  <si>
    <t>I1106/SEINFRA</t>
  </si>
  <si>
    <t>CAL HIDRATADA</t>
  </si>
  <si>
    <t>I1031/SEINFRA</t>
  </si>
  <si>
    <t>DOBRADIÇA DE FERRO PARA PORTA INTERNA</t>
  </si>
  <si>
    <t>I1154/SEINFRA</t>
  </si>
  <si>
    <t>FECHADURA COMPLETA PARA PORTA EXTERNA</t>
  </si>
  <si>
    <t>I1704/SEINFRA</t>
  </si>
  <si>
    <t>PORTA DE FERRO EM CHAPA DUPLA N.14</t>
  </si>
  <si>
    <t>PERIM.</t>
  </si>
  <si>
    <t>LARG.</t>
  </si>
  <si>
    <t>ALT.</t>
  </si>
  <si>
    <t>AREA/VOL</t>
  </si>
  <si>
    <t>QUANT.</t>
  </si>
  <si>
    <t>AJUDANTE DE CARPINTEIRO</t>
  </si>
  <si>
    <t>LIXA PARA MADEIRA/MASSA</t>
  </si>
  <si>
    <t xml:space="preserve"> MADEIRA (PEROBA)</t>
  </si>
  <si>
    <t>PREGO</t>
  </si>
  <si>
    <t>MAÇANETA TIPO ALAVANCA</t>
  </si>
  <si>
    <t>I0041</t>
  </si>
  <si>
    <t>I0498</t>
  </si>
  <si>
    <t>MADEIRA (PEROBA)</t>
  </si>
  <si>
    <t>PORTA DE METALON E PINTURA COM PROTEÇÃO CONTRA A MARESIA COR A DEFINIR COM MAÇANETA TIPO CROMADA</t>
  </si>
  <si>
    <t>MAÇANETA</t>
  </si>
  <si>
    <t>5.02</t>
  </si>
  <si>
    <t>I0109</t>
  </si>
  <si>
    <t>I2391</t>
  </si>
  <si>
    <t>I2543</t>
  </si>
  <si>
    <t>m2</t>
  </si>
  <si>
    <t>2.01</t>
  </si>
  <si>
    <t xml:space="preserve">ARANDELA DE USO EXTERNO </t>
  </si>
  <si>
    <t>ARANDELA DE USO EXTERNO EM ALUMÍNIO PINTADO, COM DIFUSOR EM VIDRO TRANSPARENTE, REF: DP-2011-01, LUSTRES PROJETO OU SIMILAR</t>
  </si>
  <si>
    <t>LÂMPADA FLUORESCENTE ELETRONICA PL 15W / 127V (COMPACTA INTEGRADA)</t>
  </si>
  <si>
    <t>PONTO TELEFÔNICO, MATERIAL E EXECUÇÃO</t>
  </si>
  <si>
    <t>I07526/SINAPI</t>
  </si>
  <si>
    <t>TOMADA EMBUTIR P/ TELEFONE PADRÃO TELEBRAS C/ PLACA, TIPO SILENTOQUE PIAL OU EQUIV.</t>
  </si>
  <si>
    <t>I02938/ORSE</t>
  </si>
  <si>
    <t xml:space="preserve">FIO TRANÇADO 2 X 22 </t>
  </si>
  <si>
    <t>Luminária de emergência 20w</t>
  </si>
  <si>
    <t>LUMINÁRIA, EMBUTIR P/ LÂMPADAS TUBULARES 2 X 20 W COM PROTEÇÃO DE VIDRO OU POLICARBONATO</t>
  </si>
  <si>
    <t>7060/ORSE</t>
  </si>
  <si>
    <t>Lampada fluorescente eletronica PL 26W / 127V (compacta integrada)</t>
  </si>
  <si>
    <t>10425/ORSE</t>
  </si>
  <si>
    <t>Luminária de embutir com aletas em aluminio, para lâmpada fluorescente compacta 2 x 26w</t>
  </si>
  <si>
    <t>6.02</t>
  </si>
  <si>
    <t>6.03</t>
  </si>
  <si>
    <t>6.05</t>
  </si>
  <si>
    <t>6.06</t>
  </si>
  <si>
    <t>3.00</t>
  </si>
  <si>
    <t>Porta de madeira com acabamento em esmalte sintético branco e com protetor vinílico (h=0,85m).</t>
  </si>
  <si>
    <t>Porta de madeira lisa, emassada e pintada com esmalte sintético, cor a definir.</t>
  </si>
  <si>
    <t>Maçaneta cromada de alavanca com a terminação arredondada</t>
  </si>
  <si>
    <t>Proteção radiológica (barita) nas paredes de acordo com recomendação do fabricante do equipamento.</t>
  </si>
  <si>
    <t>3.01</t>
  </si>
  <si>
    <t>3.02</t>
  </si>
  <si>
    <t>3.03</t>
  </si>
  <si>
    <t>5.03</t>
  </si>
  <si>
    <t>5.05</t>
  </si>
  <si>
    <t>6.04</t>
  </si>
  <si>
    <t>unid</t>
  </si>
  <si>
    <t xml:space="preserve"> BLINDOR/CHUMBO ( 1,10 X 2,10 )M</t>
  </si>
  <si>
    <t>2.02</t>
  </si>
  <si>
    <t>2.04</t>
  </si>
  <si>
    <t>5.06</t>
  </si>
  <si>
    <t>5.07</t>
  </si>
  <si>
    <t>3.04</t>
  </si>
  <si>
    <t>m³</t>
  </si>
  <si>
    <t>1.02</t>
  </si>
  <si>
    <t>1.03</t>
  </si>
  <si>
    <t>1.04</t>
  </si>
  <si>
    <t>1.05</t>
  </si>
  <si>
    <t>PUXADOR HORIZONTAL NAS PORTAS DOS BANHEIROS</t>
  </si>
  <si>
    <t>5.04</t>
  </si>
  <si>
    <t>7.01</t>
  </si>
  <si>
    <t>7.02</t>
  </si>
  <si>
    <t>4.00</t>
  </si>
  <si>
    <t>4.01</t>
  </si>
  <si>
    <t>5.08</t>
  </si>
  <si>
    <t>3.05</t>
  </si>
  <si>
    <t>4.02</t>
  </si>
  <si>
    <t>4.03</t>
  </si>
  <si>
    <t>REDE DE FRIOS</t>
  </si>
  <si>
    <t>VIGILÂNCIA EPIDEMIOLOGICA</t>
  </si>
  <si>
    <t>TFD - AUDITORIA</t>
  </si>
  <si>
    <t>VIGILÂNCIA AMBIENTAL</t>
  </si>
  <si>
    <t>CIRCULAÇÃO 01</t>
  </si>
  <si>
    <t>DEPÓSITO</t>
  </si>
  <si>
    <t>CIRCULAÇÃO 02</t>
  </si>
  <si>
    <t>COPA</t>
  </si>
  <si>
    <t>W.C.F</t>
  </si>
  <si>
    <t>ENTOMOLOGIA</t>
  </si>
  <si>
    <t>W.C.M</t>
  </si>
  <si>
    <t>SALA ADMINISTRATIVA</t>
  </si>
  <si>
    <t>COODENAÇÃO</t>
  </si>
  <si>
    <t>W.C 01</t>
  </si>
  <si>
    <t>HALL</t>
  </si>
  <si>
    <t>W.C 02</t>
  </si>
  <si>
    <t>RECEPÇÃO 01</t>
  </si>
  <si>
    <t>ESPERA</t>
  </si>
  <si>
    <t>SALA MULTI USO SINDICATO</t>
  </si>
  <si>
    <t>CONSULTORIO</t>
  </si>
  <si>
    <t>SALA MULTIPROFISSIONAIS</t>
  </si>
  <si>
    <t>COODENAÇÃO CEREST</t>
  </si>
  <si>
    <t>AUDITORIO</t>
  </si>
  <si>
    <t>INFRA-ESTRUTURA</t>
  </si>
  <si>
    <t>SUPERESTRUTURA</t>
  </si>
  <si>
    <t>COBERTURA</t>
  </si>
  <si>
    <t>INSTALAÇÃO ELÉTRICA</t>
  </si>
  <si>
    <t>INSTALAÇÕES  HIDRO-SANITÁRIAS</t>
  </si>
  <si>
    <t>REVESTIMENTO</t>
  </si>
  <si>
    <t>PAVIMENTAÇÃO</t>
  </si>
  <si>
    <t>ESQUADRIAS</t>
  </si>
  <si>
    <t>9.00</t>
  </si>
  <si>
    <t>10.00</t>
  </si>
  <si>
    <t>11.00</t>
  </si>
  <si>
    <t>73822/001</t>
  </si>
  <si>
    <t>74242/001</t>
  </si>
  <si>
    <t xml:space="preserve">Projetos executivos (de 300 - 800m2) estrutural e complementares </t>
  </si>
  <si>
    <t>74077/003</t>
  </si>
  <si>
    <t xml:space="preserve">Limpeza do terreno </t>
  </si>
  <si>
    <t>Instalação barracão, em madeira, inclusive instalações hidro-sanitárias e elétricas (2,50 x 8,00)</t>
  </si>
  <si>
    <t xml:space="preserve">Placa da obra - 300 x 150 </t>
  </si>
  <si>
    <t>Locação da obra</t>
  </si>
  <si>
    <t>2.05</t>
  </si>
  <si>
    <t>2.06</t>
  </si>
  <si>
    <t>2.07</t>
  </si>
  <si>
    <t>2.08</t>
  </si>
  <si>
    <t>73904/001</t>
  </si>
  <si>
    <t>74202/001</t>
  </si>
  <si>
    <t>Manta de isolomento térmico duas faces top-foil ou equivalente espessura 7 micromilímetros, exceto beiral</t>
  </si>
  <si>
    <t>4.04</t>
  </si>
  <si>
    <t>4.05</t>
  </si>
  <si>
    <t>4.06</t>
  </si>
  <si>
    <t>75381/001</t>
  </si>
  <si>
    <t>74098/001</t>
  </si>
  <si>
    <t>73753/001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</si>
  <si>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</si>
  <si>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</si>
  <si>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</si>
  <si>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</si>
  <si>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</si>
  <si>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</si>
  <si>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</si>
  <si>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</si>
  <si>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</si>
  <si>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</si>
  <si>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</si>
  <si>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</si>
  <si>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</si>
  <si>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</si>
  <si>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</si>
  <si>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</si>
  <si>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</si>
  <si>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</si>
  <si>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</si>
  <si>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</si>
  <si>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</si>
  <si>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</si>
  <si>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</si>
  <si>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</si>
  <si>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</si>
  <si>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</si>
  <si>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7.03</t>
  </si>
  <si>
    <t>Porta de alumínio e acrílico tipo abrir instalada 80X160 C1973</t>
  </si>
  <si>
    <t>AMPLIAÇÃO - AUDITÓRIO E SERVIÇOS DE APOIO</t>
  </si>
  <si>
    <t>ENDEREÇO: URUÇUÍ</t>
  </si>
  <si>
    <t>MUNICÍPIO: URUÇUÍ-PI</t>
  </si>
  <si>
    <t>DATA BASE : FEVEREIRO/2015 COM DESONERAÇÃO</t>
  </si>
  <si>
    <t>CUSTO DA AMPLIAÇÃO COM BDI ( ADOTADO 24,67%)</t>
  </si>
  <si>
    <t xml:space="preserve">Luminária fluorescente2x20W </t>
  </si>
  <si>
    <t>73953/002</t>
  </si>
  <si>
    <t>74131/004</t>
  </si>
  <si>
    <t>74041/002</t>
  </si>
  <si>
    <t>74130/001</t>
  </si>
  <si>
    <t>73775/001</t>
  </si>
  <si>
    <t>73775/002</t>
  </si>
  <si>
    <t xml:space="preserve">Escavação manual de valas  </t>
  </si>
  <si>
    <t xml:space="preserve">Aterro apiloado com aquisição de material (h=0,25m) </t>
  </si>
  <si>
    <t xml:space="preserve">Fundação em pedra argamassada </t>
  </si>
  <si>
    <t xml:space="preserve">Alvenaria de embasamento tijolo cerâmico e=15cm </t>
  </si>
  <si>
    <t xml:space="preserve">Concreto ciclópico </t>
  </si>
  <si>
    <t xml:space="preserve">Lastro de impermeabilização preparo mecânica inclusive aditivo e=7cm </t>
  </si>
  <si>
    <t>Concreto armado para cinta inferior</t>
  </si>
  <si>
    <t>Alvenaria de elevação tijolo cerâmico e=10cm</t>
  </si>
  <si>
    <t xml:space="preserve">Concreto armado para cinta superior </t>
  </si>
  <si>
    <t>Laje pre-moldada p/forro, sobrecarga 100kg/m2, vaos ate 3,50m/e=8cm, c /lajotas e cap.c/conc fck=20mpa, 3cm, inter-eixo 38cm, c/escoramento (reapr.3x) e ferragem negativa</t>
  </si>
  <si>
    <t xml:space="preserve">Estrutura metálica para telha galvalume  </t>
  </si>
  <si>
    <t xml:space="preserve">Rufo em concreto </t>
  </si>
  <si>
    <t xml:space="preserve">Chapim de concreto aparente </t>
  </si>
  <si>
    <t>Impermeabilizacao com manta asfaltica espessura 3mm protegida com film e de aluminio gofrado espessura 0,8mm, incluso emulsao asfaltica</t>
  </si>
  <si>
    <t>Ponto elétrico para Tomada tripolar 2p + T (eletroduto, fios, caixas e tomada)</t>
  </si>
  <si>
    <t>Ponto elétrico para condicionador de ar split (caixa 4x2", eletroduto, fios e tomada)</t>
  </si>
  <si>
    <t>REFORMA</t>
  </si>
  <si>
    <t>CUSTO DA REFORMA COM BDI ( ADOTADO 24,67%)</t>
  </si>
  <si>
    <t>CUSTO DA TOTAL DA AMPLIAÇÃO E REFORMA COM BDI ( ADOTADO 24,67%)</t>
  </si>
  <si>
    <t>Demolição de azulejo/cerâmica, inclusive emboço - comp</t>
  </si>
  <si>
    <t>Janela metalon e vidro 4mm tipo maxim ar</t>
  </si>
  <si>
    <t>Letreiro em aço galvanizado com pintura automotiva inclusive instalação SEINFRA</t>
  </si>
  <si>
    <t>8.01</t>
  </si>
  <si>
    <t>8.02</t>
  </si>
  <si>
    <t>8.03</t>
  </si>
  <si>
    <t>8.04</t>
  </si>
  <si>
    <t>9.01</t>
  </si>
  <si>
    <t>9.02</t>
  </si>
  <si>
    <t>9.03</t>
  </si>
  <si>
    <t>9.04</t>
  </si>
  <si>
    <t>9.05</t>
  </si>
  <si>
    <t>9.06</t>
  </si>
  <si>
    <t>9.07</t>
  </si>
  <si>
    <t>9.08</t>
  </si>
  <si>
    <t>9.09</t>
  </si>
  <si>
    <t>9.10</t>
  </si>
  <si>
    <t>9.11</t>
  </si>
  <si>
    <t>9.12</t>
  </si>
  <si>
    <t>10.01</t>
  </si>
  <si>
    <t>10.02</t>
  </si>
  <si>
    <t>10.03</t>
  </si>
  <si>
    <t>10.04</t>
  </si>
  <si>
    <t>10.05</t>
  </si>
  <si>
    <t>10.06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</si>
  <si>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</si>
  <si>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</si>
  <si>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</si>
  <si>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</si>
  <si>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</si>
  <si>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</si>
  <si>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</si>
  <si>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</si>
  <si>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</si>
  <si>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</si>
  <si>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</si>
  <si>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</si>
  <si>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1.06</t>
  </si>
  <si>
    <t>1.07</t>
  </si>
  <si>
    <t>1.08</t>
  </si>
  <si>
    <t>1.09</t>
  </si>
  <si>
    <t>1.10</t>
  </si>
  <si>
    <t>1.11</t>
  </si>
  <si>
    <t>1.12</t>
  </si>
  <si>
    <t>5.18</t>
  </si>
  <si>
    <t>5.19</t>
  </si>
  <si>
    <t>5.20</t>
  </si>
  <si>
    <t>7.04</t>
  </si>
  <si>
    <t>7.05</t>
  </si>
  <si>
    <t>7.06</t>
  </si>
  <si>
    <t>7.07</t>
  </si>
  <si>
    <t>Ponto elétrico para computador (eletroduto, fios, caixas e tomada)</t>
  </si>
  <si>
    <t xml:space="preserve">Ponto elétrico para Interruptor de 1 seção (eletroduto, fios, caixa e interruptor) </t>
  </si>
  <si>
    <t xml:space="preserve">Ponto elétrico para interruptor de 2 seção  (eletroduto, fios, caixa e interruptor) </t>
  </si>
  <si>
    <t xml:space="preserve">Ponto elétrico para interruptor de 3 seções  (eletroduto, fios, caixa e interruptor) </t>
  </si>
  <si>
    <t xml:space="preserve">Luminária fluorescente 2x40W </t>
  </si>
  <si>
    <t>Quadro de distribuição para 18 circuitos, com barramento</t>
  </si>
  <si>
    <t xml:space="preserve">Aterramento com haste de cobre seção 5/8''x2,40m, incluindo conectores  </t>
  </si>
  <si>
    <t xml:space="preserve">Ponto de lógica </t>
  </si>
  <si>
    <t xml:space="preserve">Luminária incandescente tipo globo </t>
  </si>
  <si>
    <t xml:space="preserve">Disjuntor ¨quick-lag¨ de 10 a 30A  </t>
  </si>
  <si>
    <t xml:space="preserve">Ponto de luz luminária tipo arandela (completa) </t>
  </si>
  <si>
    <t xml:space="preserve">Extintor pó químico 6,0kg com sinalização </t>
  </si>
  <si>
    <t xml:space="preserve">Extintor água pressurizada 10kg inc. sinalização </t>
  </si>
  <si>
    <t xml:space="preserve">Extintor CO2 6,0kg, com sinalização </t>
  </si>
  <si>
    <t>Ducha higiênica com torneira de pressão inox</t>
  </si>
  <si>
    <t>Lavatório louça branca, sem coluna, torneira metálica simples, sifão e, válvula de plástico</t>
  </si>
  <si>
    <t xml:space="preserve">Pia de inox c/cuba e acessorios de 1,50X0,58  </t>
  </si>
  <si>
    <t>74175/001</t>
  </si>
  <si>
    <t xml:space="preserve">Registro de gaveta com canopla de 25 mm linha prata </t>
  </si>
  <si>
    <t xml:space="preserve">Registro de pressão com canopla de 25 mm linha prata </t>
  </si>
  <si>
    <t xml:space="preserve">Copo sifonado metálico inox  </t>
  </si>
  <si>
    <t>74104/001</t>
  </si>
  <si>
    <t xml:space="preserve">Caixa de inspeção/gordura, com diâmetro= 0,60m, com tampo e fundo de concreto </t>
  </si>
  <si>
    <t xml:space="preserve">Fossa séptica e sumidouro em anés conc. Armado D=1,20m </t>
  </si>
  <si>
    <t>C4162</t>
  </si>
  <si>
    <t xml:space="preserve">Saboneteira de louça branca  </t>
  </si>
  <si>
    <t xml:space="preserve">Chuveiro metal cromado  </t>
  </si>
  <si>
    <t xml:space="preserve">Porta-sabão líquido </t>
  </si>
  <si>
    <t>Porta-papel de louça branca  seinfra c</t>
  </si>
  <si>
    <t xml:space="preserve">Porta-toalhas de louça </t>
  </si>
  <si>
    <t>Porta-toalhas de papel inox</t>
  </si>
  <si>
    <t xml:space="preserve">Ponto de esgoto primário  </t>
  </si>
  <si>
    <t xml:space="preserve">Tubo de PVC de 50mm para ventilação </t>
  </si>
  <si>
    <t xml:space="preserve">Ponto de água fria </t>
  </si>
  <si>
    <t>Ponto de esgoto secundário inc. C. Odonto</t>
  </si>
  <si>
    <t>CEHOP</t>
  </si>
  <si>
    <t>73965/010</t>
  </si>
  <si>
    <t>73983/001</t>
  </si>
  <si>
    <t>CONCRETO ARMADO DOSADO 15 MPA INCL MAT P/ 1 M3 PREPARO CONF COMP 5845 COLOC CONF COMP 7090 14 M2 DE AREA MOLDADA FORMAS
E ESCORAMENTO CONF COMPS 5306 E 5708 60 KG DE ACO CA-50 INC</t>
  </si>
  <si>
    <t>74033/001</t>
  </si>
  <si>
    <t>C1947</t>
  </si>
  <si>
    <t>PT</t>
  </si>
  <si>
    <t>C1948</t>
  </si>
  <si>
    <t>C1949</t>
  </si>
  <si>
    <t>C1950</t>
  </si>
  <si>
    <t>C1951</t>
  </si>
  <si>
    <t>C4105</t>
  </si>
  <si>
    <t xml:space="preserve">Vaso sanitário de louça branca com caixa de descarga acoplada completo inc. assento </t>
  </si>
  <si>
    <t>C4602</t>
  </si>
  <si>
    <t>C4603</t>
  </si>
  <si>
    <t>C2628</t>
  </si>
  <si>
    <t>C1995</t>
  </si>
  <si>
    <t>C4670</t>
  </si>
  <si>
    <t>C1997</t>
  </si>
  <si>
    <t>C1990</t>
  </si>
  <si>
    <t>C3513</t>
  </si>
  <si>
    <t>C2254</t>
  </si>
  <si>
    <t>CAIXA D´ÁGUA EM POLIETILENO, 1000 LITROS, COM ACESSÓRIOS</t>
  </si>
  <si>
    <t>C1903</t>
  </si>
  <si>
    <t>BANCADA DE GRANITO CINZA POLIDO PARA PIA DE COZINHA 1,50 X 0,60 M - FORNECIMENTO E INSTALAÇÃO. AF_12/2013_P</t>
  </si>
  <si>
    <t>C1618</t>
  </si>
  <si>
    <t>C1151</t>
  </si>
  <si>
    <t>C2181</t>
  </si>
  <si>
    <t xml:space="preserve"> 74111/001</t>
  </si>
  <si>
    <t xml:space="preserve">Piso de granito no palco do auditório na terminação da cerâmica </t>
  </si>
  <si>
    <t>C1921</t>
  </si>
  <si>
    <t> PISO DE BORRACHA (LENÇOL) ANTIDERRAPANTE TIPO GRÃO DE ARROZ, ESP.= 3MM</t>
  </si>
  <si>
    <t>C2996</t>
  </si>
  <si>
    <t xml:space="preserve">Porta de madeira lisa de cedro 0,80x2,10m - SINAPI - </t>
  </si>
  <si>
    <t xml:space="preserve">Porta de madeira lisa de cedro 0,70x2,10m - SINAPI - </t>
  </si>
  <si>
    <t xml:space="preserve">Porta de madeira lisa de cedro 0,6x1,60m - SINAPI - </t>
  </si>
  <si>
    <t>73910/005+ 74070/004</t>
  </si>
  <si>
    <t xml:space="preserve">Porta de alumínio e acrílico tipo abrir instalada 60X160 </t>
  </si>
  <si>
    <t>C1973</t>
  </si>
  <si>
    <t>73880/002</t>
  </si>
  <si>
    <t xml:space="preserve">Porta ext de madeira 1 folha tipo correr 1,20x2,10 completa instalada </t>
  </si>
  <si>
    <t>73933/001</t>
  </si>
  <si>
    <t xml:space="preserve">Porta mista em chapa metalon e grade tipo abrir 0,80x2,10 </t>
  </si>
  <si>
    <t xml:space="preserve">Porta de alumínio e vidro 4mm 02 fl. De abrir 4 mm 1,20x2,10m </t>
  </si>
  <si>
    <t>73809/001</t>
  </si>
  <si>
    <t>JANELA DE ALUMINIO TIPO MAXIM AR, INCLUSO GUARNICOES E VIDRO FANTASIA</t>
  </si>
  <si>
    <t xml:space="preserve">Basculante de ferro e vidro 4mm </t>
  </si>
  <si>
    <t>C2284</t>
  </si>
  <si>
    <t xml:space="preserve">Piso cimentado com junta plástica (rampa) </t>
  </si>
  <si>
    <t>73892/002</t>
  </si>
  <si>
    <t xml:space="preserve">Calçada de contorno do prédio e calçada </t>
  </si>
  <si>
    <t>C3659</t>
  </si>
  <si>
    <t>Portão de metalon 3,00x1,80 instalado completo, incluisve pintura esmalte sintético sobre base em zarcão</t>
  </si>
  <si>
    <t xml:space="preserve">Acrílica com massa parede interna 1 demão de massa e 2 demãos de tinta incluindo base seladora </t>
  </si>
  <si>
    <t>C2461</t>
  </si>
  <si>
    <t>Texturizada em paredes externas</t>
  </si>
  <si>
    <t>74065/003</t>
  </si>
  <si>
    <t xml:space="preserve">Esmalte em esquadrias de madeira - brilhante (02 demãos) </t>
  </si>
  <si>
    <t>Esmalte em esquadrias de ferro - brilhante com base em zarcão</t>
  </si>
  <si>
    <t>Pintura em PVA látex no forro</t>
  </si>
  <si>
    <t>C1615</t>
  </si>
  <si>
    <t>74223/001</t>
  </si>
  <si>
    <t xml:space="preserve">Meio fio premoldado </t>
  </si>
  <si>
    <t>74236/001</t>
  </si>
  <si>
    <t>73986/001</t>
  </si>
  <si>
    <t xml:space="preserve">Forro de gesso </t>
  </si>
  <si>
    <t>C1807</t>
  </si>
  <si>
    <t> MURO CONTORNO DE ALVENARIA. E CONCRETO(PILAR+CINTA),INCLUSIVE PINTURA 1,80m</t>
  </si>
  <si>
    <t>73774/001</t>
  </si>
  <si>
    <t>Divisória de granito</t>
  </si>
  <si>
    <t xml:space="preserve">Regularização de base para piso cerâmico </t>
  </si>
  <si>
    <t xml:space="preserve">Piso cerâmico, PEI 5, 30x30, tipo A </t>
  </si>
  <si>
    <t xml:space="preserve">Ajardinamento diversos </t>
  </si>
  <si>
    <t>Pavimentação em paralelepípedo</t>
  </si>
  <si>
    <t>Forro PVC sob marquise</t>
  </si>
  <si>
    <t>Soleira de granito</t>
  </si>
  <si>
    <t>Limpeza da obra</t>
  </si>
  <si>
    <t>RECEPÇÃO</t>
  </si>
  <si>
    <t>BANHEIRO 03</t>
  </si>
  <si>
    <t>BANHEIRO 04</t>
  </si>
  <si>
    <t>C1061</t>
  </si>
  <si>
    <t xml:space="preserve">Retirada de louças sanitária </t>
  </si>
  <si>
    <t/>
  </si>
  <si>
    <t xml:space="preserve">Retirada de telha cerâmica </t>
  </si>
  <si>
    <t xml:space="preserve">Retirada de madeiramento da cobertura </t>
  </si>
  <si>
    <t>C2210</t>
  </si>
  <si>
    <t>C2206</t>
  </si>
  <si>
    <t>C1064</t>
  </si>
  <si>
    <t>73802/001</t>
  </si>
  <si>
    <t xml:space="preserve">Demolição de reboco </t>
  </si>
  <si>
    <t>C1074</t>
  </si>
  <si>
    <t>Demolição de piso em cerâmico</t>
  </si>
  <si>
    <t xml:space="preserve">Demolição de piso cimentado </t>
  </si>
  <si>
    <t>C1066</t>
  </si>
  <si>
    <t>73899/002</t>
  </si>
  <si>
    <t xml:space="preserve">Demolição de parede tijolo cerâmico </t>
  </si>
  <si>
    <t>Fundação em pedra argamassada</t>
  </si>
  <si>
    <t>Concreto ciclópico</t>
  </si>
  <si>
    <t xml:space="preserve">Escavação manual de valas </t>
  </si>
  <si>
    <t xml:space="preserve">Bota-fora </t>
  </si>
  <si>
    <t>C0073</t>
  </si>
  <si>
    <t>Cobertura com telha chapa aço ondulada zincada 0,5mm, incluso pintura, cumeeira e acessórios</t>
  </si>
  <si>
    <t>Calha de zinco</t>
  </si>
  <si>
    <t xml:space="preserve"> 73953/005</t>
  </si>
  <si>
    <t>Luminária fluorescente 1x40W</t>
  </si>
  <si>
    <t xml:space="preserve">Aterramento com haste de cobre seção 5/8''x2,40m, incluindo conectores </t>
  </si>
  <si>
    <t>Pontos para telefone padrão da Telebrás (eletroduto, caixas, fios e tomadas)</t>
  </si>
  <si>
    <t>74130/005</t>
  </si>
  <si>
    <t>Luminária incandescente tipo globo</t>
  </si>
  <si>
    <t>Extintor pó químico 6,0kg com sinalização</t>
  </si>
  <si>
    <t>Extintor água pressurizada 10kg inc. sinalização</t>
  </si>
  <si>
    <t>ORSE</t>
  </si>
  <si>
    <t xml:space="preserve">Bancada em aço inox </t>
  </si>
  <si>
    <t>Registro de gaveta com canopla de 25 mm linha prata</t>
  </si>
  <si>
    <t xml:space="preserve">Ponto de esgoto secundário inc. C. Odonto </t>
  </si>
  <si>
    <t>Ponto de água fria inc.</t>
  </si>
  <si>
    <t>Tubo de PVC de 50mm para ventilação</t>
  </si>
  <si>
    <t>Tubo de PVC de 100mm para esgoto, inclusive conexões</t>
  </si>
  <si>
    <t>Ponto de esgoto primário</t>
  </si>
  <si>
    <t>Porta-papel de louça branca  seinfra</t>
  </si>
  <si>
    <t>Ralo sifonado 150x150x50 com PVC e fecho hídrico</t>
  </si>
  <si>
    <t>74199/001</t>
  </si>
  <si>
    <t>Chapisco de aderência parede</t>
  </si>
  <si>
    <t>C1214</t>
  </si>
  <si>
    <t>C4431</t>
  </si>
  <si>
    <t xml:space="preserve">Chapisco de aderência forro </t>
  </si>
  <si>
    <t xml:space="preserve">Emboço parede </t>
  </si>
  <si>
    <t xml:space="preserve">Cerâmica esmaltada 10x10 alto padrão tipo "A" esp. Das pias inox  </t>
  </si>
  <si>
    <t xml:space="preserve">Revestimento cerâmico, 10x10cm, cor branca, tipo A </t>
  </si>
  <si>
    <t>Reboco parede interna</t>
  </si>
  <si>
    <t>74001/001</t>
  </si>
  <si>
    <t>C2180</t>
  </si>
  <si>
    <t>C4439</t>
  </si>
  <si>
    <t>C1518</t>
  </si>
  <si>
    <t>Vinil acrílica com massa parede interna 1 demão de massa e 2 demãos de tinta incluindo base seladora</t>
  </si>
  <si>
    <t>Pintura em PVA látex no forro com massa</t>
  </si>
  <si>
    <t>73872/002</t>
  </si>
  <si>
    <t xml:space="preserve">Pintura impermeabilizante com tinta a base de resina epoxi alcatrao, duas demãos </t>
  </si>
  <si>
    <t>Esmalte em esquadrias de ferro inc. corrimão- brilhante</t>
  </si>
  <si>
    <t xml:space="preserve">Guardacorpo em tubo de aço galvanizado 1 1/2"  </t>
  </si>
  <si>
    <t xml:space="preserve">Forro de gesso em placas 60x60cm, espessura 1,2cm, inclusive fixacao arame </t>
  </si>
  <si>
    <t xml:space="preserve">Retirada de esquadrias de madeira - portas e janelas inc. batentes </t>
  </si>
  <si>
    <t xml:space="preserve">Retirada de esquadrias de ferro </t>
  </si>
  <si>
    <t>Demolição de concreto - lastro</t>
  </si>
  <si>
    <t>Bota-fora</t>
  </si>
  <si>
    <t xml:space="preserve">Alvenaria de elevação tijolo cerâmico e=10cm </t>
  </si>
  <si>
    <t>Concreto armado, fck = 18,0 mpa e 77kg/m3 de aço, preparo com betonei m3 ra inclui lancamento.</t>
  </si>
  <si>
    <t>Estrutura metálica para telha galvalume</t>
  </si>
  <si>
    <t>Ponto elétrico para Interruptor de 1 seção (eletroduto, fios, caixa e interruptor)</t>
  </si>
  <si>
    <t>Ponto elétrico para interruptor de 2 seção  (eletroduto, fios, caixa e interruptor)</t>
  </si>
  <si>
    <t>Extintor CO2 6,0kg, com sinalização</t>
  </si>
  <si>
    <t xml:space="preserve">Ducha higiênica com torneira de pressão inox </t>
  </si>
  <si>
    <t>Lavatório louça branca, sem coluna, torneira metálica simples, sifão e, válvula de plástico.</t>
  </si>
  <si>
    <t xml:space="preserve">Pia de inox c/ uma cuba e acessorios de 1,50X0,58 </t>
  </si>
  <si>
    <t>Azulejo branco 10x10cm fixado com argamassa colante e rejuntado com cimento branco</t>
  </si>
  <si>
    <t>Porta interna de cedro lisa completa, uma folha (0.80x 2,10)m</t>
  </si>
  <si>
    <t xml:space="preserve">Porta interna de cedro lisa completa, uma folha (0.70x 2,10)m </t>
  </si>
  <si>
    <t>C1620</t>
  </si>
  <si>
    <t>Disjuntor no fuse¨de de 60 a 100A</t>
  </si>
  <si>
    <t>Ponto de lógica</t>
  </si>
  <si>
    <t>C4394</t>
  </si>
  <si>
    <t> LUMINÁRIA DE EMERGÊNCIA</t>
  </si>
  <si>
    <t>Teresina (PI),  01 de abril de 2015</t>
  </si>
  <si>
    <t>C2593</t>
  </si>
  <si>
    <t>C2596</t>
  </si>
  <si>
    <t>1208+4167</t>
  </si>
  <si>
    <t>OBRA: CONCLUSÃO DA REGIONAL DE SAUDE PARA IMPLANTAÇÃO DO CEREST</t>
  </si>
  <si>
    <t>CALHA EM CHAPA DE ACO GALVANIZADO NUMERO 24, DESENVOLVIMENTO DE 33CM</t>
  </si>
  <si>
    <t>C2450</t>
  </si>
  <si>
    <t> TELHA TERMOACÚSTICA TRAPEZOIDAL INCLINAÇÃO 17.6%</t>
  </si>
  <si>
    <t>RALO SIFONADA, PVC, DN 100 X 100 X 50 MM, FORNECIDA E INSTALADA EM RAMAIS DE ENCAMINHAMENTO DE ÁGUA PLUVIAL. AF_12/2014_P</t>
  </si>
  <si>
    <t>11.13</t>
  </si>
  <si>
    <t>11.14</t>
  </si>
  <si>
    <t xml:space="preserve">Reboco parede interna </t>
  </si>
  <si>
    <t xml:space="preserve">Chapisco de aderência parede </t>
  </si>
  <si>
    <t>VIGAS E CINTAS</t>
  </si>
  <si>
    <t>RODAPE CERAMICO</t>
  </si>
  <si>
    <t>72890+72897</t>
  </si>
  <si>
    <t>CARGA MANUAL DE ENTULHO EM CAMINHAO BASCULANTE 6 M3</t>
  </si>
  <si>
    <t>Porta de alumínio e  vidro 4mm 01 fl. De abrir 4 mm 0,90x2,10m</t>
  </si>
  <si>
    <t xml:space="preserve">Porta de alumínio e vidro 4mm e vidro 02 fl. De abrir 4 mm 1,40x2,10m </t>
  </si>
  <si>
    <t>Importa o presenter orçamento a quantia de R$ 252.818,66 (Duzentos e Cinquenta e Dois Mil, Oitocentos e Dezoito Reais e Sessenta e Seis Centavos). Os preços unitários adotados estão de acordo com as tabelas SINAPI e SEINFRA/CE,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</si>
</sst>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00_);_(* \(#,##0.0000\);_(* &quot;-&quot;??_);_(@_)"/>
    <numFmt numFmtId="167" formatCode="0&quot;.&quot;00"/>
    <numFmt numFmtId="168" formatCode="0.0000"/>
    <numFmt numFmtId="169" formatCode="0.000"/>
    <numFmt numFmtId="170" formatCode="_-* #,##0.0000_-;\-* #,##0.0000_-;_-* &quot;-&quot;??_-;_-@_-"/>
    <numFmt numFmtId="171" formatCode="#,##0.0000_ ;\-#,##0.0000\ 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name val="Arial Narrow"/>
      <family val="2"/>
    </font>
    <font>
      <sz val="14"/>
      <name val="Arial"/>
      <family val="2"/>
    </font>
    <font>
      <b/>
      <sz val="16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333333"/>
      <name val="Arial"/>
      <family val="2"/>
    </font>
    <font>
      <b/>
      <sz val="11"/>
      <color rgb="FFFFFFFF"/>
      <name val="Arial"/>
      <family val="2"/>
    </font>
    <font>
      <sz val="11"/>
      <color rgb="FF333333"/>
      <name val="Arial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333333"/>
      <name val="Arial"/>
      <family val="2"/>
    </font>
    <font>
      <sz val="12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 Narrow"/>
      <family val="2"/>
    </font>
    <font>
      <b/>
      <i/>
      <sz val="12"/>
      <color rgb="FF000000"/>
      <name val="Cambria"/>
      <family val="1"/>
    </font>
    <font>
      <b/>
      <i/>
      <sz val="14"/>
      <color rgb="FF000000"/>
      <name val="Cambria"/>
      <family val="1"/>
    </font>
    <font>
      <b/>
      <sz val="14"/>
      <color rgb="FF000000"/>
      <name val="Cambria"/>
      <family val="1"/>
    </font>
    <font>
      <b/>
      <sz val="20"/>
      <color indexed="8"/>
      <name val="Arial"/>
      <family val="2"/>
    </font>
    <font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956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84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0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</cellStyleXfs>
  <cellXfs count="546">
    <xf numFmtId="0" fontId="0" fillId="0" borderId="0" xfId="0"/>
    <xf numFmtId="0" fontId="4" fillId="0" borderId="0" xfId="248" applyFont="1" applyFill="1" applyAlignment="1">
      <alignment vertical="center" wrapText="1"/>
    </xf>
    <xf numFmtId="165" fontId="9" fillId="0" borderId="0" xfId="379" applyFont="1" applyFill="1" applyAlignment="1">
      <alignment vertical="center" wrapText="1"/>
    </xf>
    <xf numFmtId="165" fontId="4" fillId="0" borderId="0" xfId="379" applyFont="1" applyFill="1" applyAlignment="1">
      <alignment vertical="center" wrapText="1"/>
    </xf>
    <xf numFmtId="165" fontId="12" fillId="0" borderId="0" xfId="379" applyFont="1" applyFill="1"/>
    <xf numFmtId="0" fontId="12" fillId="0" borderId="0" xfId="248" applyFont="1" applyFill="1"/>
    <xf numFmtId="0" fontId="14" fillId="0" borderId="0" xfId="248" applyFont="1" applyFill="1"/>
    <xf numFmtId="165" fontId="14" fillId="0" borderId="0" xfId="379" applyFont="1" applyFill="1"/>
    <xf numFmtId="0" fontId="14" fillId="0" borderId="0" xfId="248" applyFont="1" applyFill="1" applyAlignment="1">
      <alignment horizontal="center"/>
    </xf>
    <xf numFmtId="165" fontId="15" fillId="0" borderId="0" xfId="379" applyFont="1" applyFill="1"/>
    <xf numFmtId="0" fontId="16" fillId="0" borderId="0" xfId="248" applyFont="1" applyFill="1" applyAlignment="1">
      <alignment horizontal="center"/>
    </xf>
    <xf numFmtId="0" fontId="16" fillId="0" borderId="0" xfId="248" applyFont="1" applyAlignment="1">
      <alignment horizontal="left"/>
    </xf>
    <xf numFmtId="0" fontId="12" fillId="0" borderId="0" xfId="248" applyFont="1" applyFill="1" applyAlignment="1">
      <alignment horizontal="center"/>
    </xf>
    <xf numFmtId="0" fontId="12" fillId="0" borderId="0" xfId="248" applyFont="1" applyAlignment="1">
      <alignment horizontal="left"/>
    </xf>
    <xf numFmtId="0" fontId="16" fillId="0" borderId="0" xfId="248" applyFont="1" applyFill="1"/>
    <xf numFmtId="0" fontId="16" fillId="0" borderId="0" xfId="248" applyFont="1" applyFill="1" applyAlignment="1">
      <alignment horizontal="center" vertical="top"/>
    </xf>
    <xf numFmtId="0" fontId="16" fillId="0" borderId="0" xfId="248" applyFont="1" applyFill="1" applyAlignment="1">
      <alignment horizontal="justify" vertical="top"/>
    </xf>
    <xf numFmtId="0" fontId="12" fillId="0" borderId="0" xfId="248" applyFont="1" applyFill="1" applyAlignment="1">
      <alignment horizontal="justify" vertical="top"/>
    </xf>
    <xf numFmtId="165" fontId="16" fillId="0" borderId="0" xfId="379" applyFont="1" applyFill="1"/>
    <xf numFmtId="0" fontId="12" fillId="0" borderId="0" xfId="248" applyFont="1" applyFill="1" applyAlignment="1"/>
    <xf numFmtId="0" fontId="14" fillId="0" borderId="0" xfId="248" applyFont="1" applyFill="1" applyAlignment="1"/>
    <xf numFmtId="0" fontId="8" fillId="2" borderId="0" xfId="0" applyFont="1" applyFill="1" applyAlignment="1">
      <alignment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165" fontId="8" fillId="2" borderId="0" xfId="255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43" fontId="8" fillId="4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horizontal="center" vertical="center" wrapText="1"/>
    </xf>
    <xf numFmtId="43" fontId="8" fillId="0" borderId="0" xfId="0" applyNumberFormat="1" applyFont="1" applyFill="1" applyAlignment="1">
      <alignment horizontal="center" vertical="center" wrapText="1"/>
    </xf>
    <xf numFmtId="165" fontId="8" fillId="0" borderId="0" xfId="255" applyFont="1" applyFill="1" applyAlignment="1">
      <alignment vertical="center" wrapText="1"/>
    </xf>
    <xf numFmtId="0" fontId="31" fillId="0" borderId="0" xfId="160"/>
    <xf numFmtId="0" fontId="31" fillId="5" borderId="1" xfId="160" applyFill="1" applyBorder="1"/>
    <xf numFmtId="0" fontId="31" fillId="5" borderId="2" xfId="160" applyFill="1" applyBorder="1"/>
    <xf numFmtId="0" fontId="32" fillId="5" borderId="1" xfId="160" applyFont="1" applyFill="1" applyBorder="1" applyAlignment="1">
      <alignment vertical="center"/>
    </xf>
    <xf numFmtId="0" fontId="32" fillId="5" borderId="2" xfId="160" applyFont="1" applyFill="1" applyBorder="1" applyAlignment="1">
      <alignment vertical="center"/>
    </xf>
    <xf numFmtId="0" fontId="33" fillId="5" borderId="2" xfId="160" applyFont="1" applyFill="1" applyBorder="1" applyAlignment="1">
      <alignment horizontal="left" vertical="center"/>
    </xf>
    <xf numFmtId="0" fontId="33" fillId="5" borderId="2" xfId="160" applyFont="1" applyFill="1" applyBorder="1" applyAlignment="1">
      <alignment horizontal="left" vertical="center" indent="10"/>
    </xf>
    <xf numFmtId="0" fontId="31" fillId="5" borderId="3" xfId="160" applyFill="1" applyBorder="1"/>
    <xf numFmtId="0" fontId="31" fillId="5" borderId="4" xfId="160" applyFill="1" applyBorder="1"/>
    <xf numFmtId="0" fontId="31" fillId="5" borderId="0" xfId="160" applyFill="1" applyBorder="1"/>
    <xf numFmtId="0" fontId="32" fillId="5" borderId="4" xfId="160" applyFont="1" applyFill="1" applyBorder="1" applyAlignment="1">
      <alignment vertical="center"/>
    </xf>
    <xf numFmtId="0" fontId="32" fillId="5" borderId="0" xfId="160" applyFont="1" applyFill="1" applyBorder="1" applyAlignment="1">
      <alignment vertical="center"/>
    </xf>
    <xf numFmtId="0" fontId="33" fillId="5" borderId="0" xfId="160" applyFont="1" applyFill="1" applyBorder="1" applyAlignment="1">
      <alignment horizontal="left" vertical="center"/>
    </xf>
    <xf numFmtId="0" fontId="33" fillId="5" borderId="0" xfId="160" applyFont="1" applyFill="1" applyBorder="1" applyAlignment="1">
      <alignment horizontal="left" vertical="center" indent="10"/>
    </xf>
    <xf numFmtId="0" fontId="31" fillId="5" borderId="5" xfId="160" applyFill="1" applyBorder="1"/>
    <xf numFmtId="0" fontId="31" fillId="5" borderId="6" xfId="160" applyFill="1" applyBorder="1"/>
    <xf numFmtId="0" fontId="31" fillId="5" borderId="7" xfId="160" applyFill="1" applyBorder="1"/>
    <xf numFmtId="0" fontId="34" fillId="5" borderId="6" xfId="160" applyFont="1" applyFill="1" applyBorder="1" applyAlignment="1">
      <alignment vertical="center"/>
    </xf>
    <xf numFmtId="0" fontId="34" fillId="5" borderId="7" xfId="160" applyFont="1" applyFill="1" applyBorder="1" applyAlignment="1">
      <alignment vertical="center"/>
    </xf>
    <xf numFmtId="0" fontId="35" fillId="5" borderId="7" xfId="160" applyFont="1" applyFill="1" applyBorder="1" applyAlignment="1">
      <alignment horizontal="left" vertical="center"/>
    </xf>
    <xf numFmtId="0" fontId="35" fillId="5" borderId="7" xfId="160" applyFont="1" applyFill="1" applyBorder="1" applyAlignment="1">
      <alignment horizontal="left" vertical="center" indent="10"/>
    </xf>
    <xf numFmtId="0" fontId="31" fillId="5" borderId="8" xfId="160" applyFill="1" applyBorder="1"/>
    <xf numFmtId="0" fontId="31" fillId="0" borderId="8" xfId="160" applyBorder="1"/>
    <xf numFmtId="0" fontId="31" fillId="0" borderId="7" xfId="160" applyBorder="1"/>
    <xf numFmtId="0" fontId="31" fillId="0" borderId="6" xfId="160" applyBorder="1"/>
    <xf numFmtId="0" fontId="31" fillId="0" borderId="5" xfId="160" applyBorder="1"/>
    <xf numFmtId="0" fontId="31" fillId="0" borderId="0" xfId="160" applyBorder="1"/>
    <xf numFmtId="0" fontId="31" fillId="0" borderId="4" xfId="160" applyBorder="1"/>
    <xf numFmtId="0" fontId="31" fillId="0" borderId="3" xfId="160" applyBorder="1"/>
    <xf numFmtId="0" fontId="31" fillId="0" borderId="2" xfId="160" applyBorder="1"/>
    <xf numFmtId="0" fontId="31" fillId="0" borderId="1" xfId="160" applyBorder="1"/>
    <xf numFmtId="0" fontId="36" fillId="0" borderId="2" xfId="160" applyFont="1" applyBorder="1" applyAlignment="1">
      <alignment horizontal="right" vertical="center"/>
    </xf>
    <xf numFmtId="170" fontId="36" fillId="0" borderId="2" xfId="381" applyNumberFormat="1" applyFont="1" applyBorder="1" applyAlignment="1">
      <alignment horizontal="left" vertical="center"/>
    </xf>
    <xf numFmtId="0" fontId="36" fillId="0" borderId="2" xfId="160" applyFont="1" applyBorder="1" applyAlignment="1">
      <alignment vertical="center"/>
    </xf>
    <xf numFmtId="170" fontId="36" fillId="0" borderId="2" xfId="381" applyNumberFormat="1" applyFont="1" applyBorder="1" applyAlignment="1">
      <alignment vertical="center"/>
    </xf>
    <xf numFmtId="0" fontId="36" fillId="0" borderId="2" xfId="160" applyFont="1" applyBorder="1" applyAlignment="1">
      <alignment horizontal="center" vertical="center"/>
    </xf>
    <xf numFmtId="0" fontId="36" fillId="0" borderId="0" xfId="160" applyFont="1" applyBorder="1" applyAlignment="1">
      <alignment vertical="center"/>
    </xf>
    <xf numFmtId="0" fontId="36" fillId="0" borderId="7" xfId="160" applyFont="1" applyBorder="1" applyAlignment="1">
      <alignment horizontal="right" vertical="center"/>
    </xf>
    <xf numFmtId="0" fontId="36" fillId="0" borderId="7" xfId="160" applyFont="1" applyBorder="1" applyAlignment="1">
      <alignment vertical="center"/>
    </xf>
    <xf numFmtId="170" fontId="36" fillId="0" borderId="7" xfId="381" applyNumberFormat="1" applyFont="1" applyBorder="1" applyAlignment="1">
      <alignment vertical="center"/>
    </xf>
    <xf numFmtId="170" fontId="36" fillId="0" borderId="7" xfId="381" applyNumberFormat="1" applyFont="1" applyBorder="1" applyAlignment="1">
      <alignment horizontal="center" vertical="center"/>
    </xf>
    <xf numFmtId="0" fontId="37" fillId="0" borderId="5" xfId="160" applyFont="1" applyBorder="1"/>
    <xf numFmtId="0" fontId="37" fillId="0" borderId="0" xfId="160" applyFont="1" applyBorder="1"/>
    <xf numFmtId="0" fontId="37" fillId="0" borderId="4" xfId="160" applyFont="1" applyBorder="1"/>
    <xf numFmtId="0" fontId="38" fillId="0" borderId="0" xfId="160" applyFont="1" applyBorder="1"/>
    <xf numFmtId="0" fontId="38" fillId="0" borderId="4" xfId="160" applyFont="1" applyBorder="1"/>
    <xf numFmtId="0" fontId="3" fillId="0" borderId="0" xfId="4" applyFont="1" applyFill="1" applyBorder="1" applyAlignment="1">
      <alignment vertical="center"/>
    </xf>
    <xf numFmtId="0" fontId="13" fillId="0" borderId="0" xfId="248" applyFont="1" applyFill="1" applyBorder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8" fillId="6" borderId="0" xfId="0" applyNumberFormat="1" applyFont="1" applyFill="1" applyAlignment="1">
      <alignment horizontal="center" vertical="center" wrapText="1"/>
    </xf>
    <xf numFmtId="43" fontId="8" fillId="6" borderId="0" xfId="0" applyNumberFormat="1" applyFont="1" applyFill="1" applyAlignment="1">
      <alignment horizontal="center" vertical="center" wrapText="1"/>
    </xf>
    <xf numFmtId="167" fontId="4" fillId="0" borderId="9" xfId="3" applyNumberFormat="1" applyFont="1" applyFill="1" applyBorder="1" applyAlignment="1">
      <alignment vertical="center" wrapText="1"/>
    </xf>
    <xf numFmtId="0" fontId="20" fillId="0" borderId="7" xfId="3" applyNumberFormat="1" applyFont="1" applyFill="1" applyBorder="1" applyAlignment="1">
      <alignment vertical="center" wrapText="1"/>
    </xf>
    <xf numFmtId="0" fontId="20" fillId="0" borderId="0" xfId="3" applyNumberFormat="1" applyFont="1" applyFill="1" applyBorder="1" applyAlignment="1">
      <alignment vertical="center" wrapText="1"/>
    </xf>
    <xf numFmtId="167" fontId="4" fillId="0" borderId="7" xfId="3" applyNumberFormat="1" applyFont="1" applyFill="1" applyBorder="1" applyAlignment="1">
      <alignment vertical="center" wrapText="1"/>
    </xf>
    <xf numFmtId="2" fontId="39" fillId="7" borderId="0" xfId="0" applyNumberFormat="1" applyFont="1" applyFill="1" applyBorder="1" applyAlignment="1">
      <alignment vertical="center" wrapText="1"/>
    </xf>
    <xf numFmtId="0" fontId="39" fillId="7" borderId="0" xfId="0" applyFont="1" applyFill="1" applyBorder="1" applyAlignment="1">
      <alignment vertical="center" wrapText="1"/>
    </xf>
    <xf numFmtId="0" fontId="39" fillId="7" borderId="0" xfId="0" applyFont="1" applyFill="1" applyBorder="1" applyAlignment="1">
      <alignment horizontal="right" vertical="center"/>
    </xf>
    <xf numFmtId="0" fontId="39" fillId="7" borderId="4" xfId="0" applyFont="1" applyFill="1" applyBorder="1" applyAlignment="1">
      <alignment horizontal="center" vertical="center"/>
    </xf>
    <xf numFmtId="0" fontId="40" fillId="8" borderId="5" xfId="0" applyFont="1" applyFill="1" applyBorder="1" applyAlignment="1">
      <alignment horizontal="center" vertical="center" wrapText="1"/>
    </xf>
    <xf numFmtId="0" fontId="40" fillId="8" borderId="0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 wrapText="1"/>
    </xf>
    <xf numFmtId="2" fontId="41" fillId="0" borderId="4" xfId="0" applyNumberFormat="1" applyFont="1" applyBorder="1" applyAlignment="1">
      <alignment horizontal="right" vertical="center" wrapText="1"/>
    </xf>
    <xf numFmtId="2" fontId="39" fillId="0" borderId="4" xfId="0" applyNumberFormat="1" applyFont="1" applyBorder="1" applyAlignment="1">
      <alignment horizontal="right" vertical="center" wrapText="1"/>
    </xf>
    <xf numFmtId="2" fontId="41" fillId="7" borderId="4" xfId="0" applyNumberFormat="1" applyFont="1" applyFill="1" applyBorder="1" applyAlignment="1">
      <alignment horizontal="right" vertical="center" wrapText="1"/>
    </xf>
    <xf numFmtId="2" fontId="39" fillId="7" borderId="1" xfId="0" applyNumberFormat="1" applyFont="1" applyFill="1" applyBorder="1" applyAlignment="1">
      <alignment horizontal="right" vertical="center" wrapText="1"/>
    </xf>
    <xf numFmtId="2" fontId="41" fillId="0" borderId="0" xfId="0" applyNumberFormat="1" applyFont="1" applyBorder="1" applyAlignment="1">
      <alignment horizontal="right" vertical="center" wrapText="1"/>
    </xf>
    <xf numFmtId="0" fontId="19" fillId="0" borderId="0" xfId="160" applyFont="1" applyFill="1" applyBorder="1" applyAlignment="1">
      <alignment vertical="center" wrapText="1"/>
    </xf>
    <xf numFmtId="0" fontId="20" fillId="0" borderId="0" xfId="160" applyFont="1" applyFill="1" applyBorder="1" applyAlignment="1">
      <alignment vertical="center" wrapText="1"/>
    </xf>
    <xf numFmtId="167" fontId="3" fillId="0" borderId="0" xfId="4" applyNumberFormat="1" applyFont="1" applyFill="1" applyBorder="1" applyAlignment="1">
      <alignment wrapText="1"/>
    </xf>
    <xf numFmtId="0" fontId="20" fillId="6" borderId="0" xfId="3" applyNumberFormat="1" applyFont="1" applyFill="1" applyBorder="1" applyAlignment="1">
      <alignment vertical="center" wrapText="1"/>
    </xf>
    <xf numFmtId="0" fontId="3" fillId="0" borderId="5" xfId="248" applyFont="1" applyFill="1" applyBorder="1" applyAlignment="1">
      <alignment vertical="center"/>
    </xf>
    <xf numFmtId="0" fontId="3" fillId="0" borderId="0" xfId="248" applyFont="1" applyFill="1" applyBorder="1" applyAlignment="1">
      <alignment vertical="center"/>
    </xf>
    <xf numFmtId="0" fontId="3" fillId="0" borderId="4" xfId="248" applyFont="1" applyFill="1" applyBorder="1" applyAlignment="1">
      <alignment vertical="center"/>
    </xf>
    <xf numFmtId="0" fontId="3" fillId="0" borderId="3" xfId="248" applyFont="1" applyFill="1" applyBorder="1" applyAlignment="1">
      <alignment vertical="center"/>
    </xf>
    <xf numFmtId="0" fontId="3" fillId="0" borderId="2" xfId="248" applyFont="1" applyFill="1" applyBorder="1" applyAlignment="1">
      <alignment vertical="center"/>
    </xf>
    <xf numFmtId="0" fontId="3" fillId="0" borderId="1" xfId="248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0" fillId="0" borderId="0" xfId="0" applyBorder="1"/>
    <xf numFmtId="0" fontId="21" fillId="0" borderId="0" xfId="0" applyFont="1" applyFill="1" applyBorder="1" applyAlignment="1">
      <alignment vertical="center" wrapText="1"/>
    </xf>
    <xf numFmtId="0" fontId="42" fillId="0" borderId="0" xfId="0" applyNumberFormat="1" applyFont="1" applyFill="1" applyBorder="1" applyAlignment="1">
      <alignment vertical="center" wrapText="1"/>
    </xf>
    <xf numFmtId="167" fontId="43" fillId="0" borderId="0" xfId="3" applyNumberFormat="1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0" fontId="41" fillId="6" borderId="5" xfId="0" applyFont="1" applyFill="1" applyBorder="1" applyAlignment="1">
      <alignment horizontal="right" vertical="center" wrapText="1"/>
    </xf>
    <xf numFmtId="0" fontId="41" fillId="6" borderId="0" xfId="0" applyFont="1" applyFill="1" applyBorder="1" applyAlignment="1">
      <alignment horizontal="right" vertical="center" wrapText="1"/>
    </xf>
    <xf numFmtId="2" fontId="39" fillId="6" borderId="4" xfId="0" applyNumberFormat="1" applyFont="1" applyFill="1" applyBorder="1" applyAlignment="1">
      <alignment horizontal="right" vertical="center" wrapText="1"/>
    </xf>
    <xf numFmtId="0" fontId="39" fillId="6" borderId="8" xfId="0" applyFont="1" applyFill="1" applyBorder="1" applyAlignment="1">
      <alignment horizontal="left" vertical="center" wrapText="1"/>
    </xf>
    <xf numFmtId="0" fontId="39" fillId="6" borderId="7" xfId="0" applyFont="1" applyFill="1" applyBorder="1" applyAlignment="1">
      <alignment horizontal="left" vertical="center" wrapText="1"/>
    </xf>
    <xf numFmtId="0" fontId="39" fillId="6" borderId="7" xfId="0" applyFont="1" applyFill="1" applyBorder="1" applyAlignment="1">
      <alignment horizontal="right" vertical="center" wrapText="1"/>
    </xf>
    <xf numFmtId="0" fontId="39" fillId="6" borderId="6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44" fillId="6" borderId="0" xfId="0" applyFont="1" applyFill="1" applyBorder="1" applyAlignment="1">
      <alignment vertical="center"/>
    </xf>
    <xf numFmtId="0" fontId="0" fillId="6" borderId="0" xfId="0" applyFill="1" applyBorder="1"/>
    <xf numFmtId="2" fontId="6" fillId="7" borderId="0" xfId="0" applyNumberFormat="1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40" fillId="8" borderId="5" xfId="146" applyFont="1" applyFill="1" applyBorder="1" applyAlignment="1">
      <alignment horizontal="center" vertical="center" wrapText="1"/>
    </xf>
    <xf numFmtId="0" fontId="40" fillId="8" borderId="0" xfId="146" applyFont="1" applyFill="1" applyBorder="1" applyAlignment="1">
      <alignment horizontal="center" vertical="center" wrapText="1"/>
    </xf>
    <xf numFmtId="0" fontId="40" fillId="8" borderId="4" xfId="146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6" fillId="0" borderId="4" xfId="0" applyNumberFormat="1" applyFont="1" applyBorder="1" applyAlignment="1">
      <alignment vertical="center" wrapText="1"/>
    </xf>
    <xf numFmtId="2" fontId="4" fillId="7" borderId="4" xfId="0" applyNumberFormat="1" applyFont="1" applyFill="1" applyBorder="1" applyAlignment="1">
      <alignment horizontal="right" vertical="center" wrapText="1"/>
    </xf>
    <xf numFmtId="2" fontId="41" fillId="7" borderId="4" xfId="146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2" fontId="6" fillId="6" borderId="4" xfId="0" applyNumberFormat="1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wrapText="1"/>
    </xf>
    <xf numFmtId="2" fontId="41" fillId="0" borderId="0" xfId="0" applyNumberFormat="1" applyFont="1" applyBorder="1" applyAlignment="1">
      <alignment horizontal="right" wrapText="1"/>
    </xf>
    <xf numFmtId="0" fontId="41" fillId="0" borderId="0" xfId="0" applyFont="1" applyBorder="1" applyAlignment="1">
      <alignment horizontal="right" wrapText="1"/>
    </xf>
    <xf numFmtId="0" fontId="41" fillId="0" borderId="5" xfId="0" applyFont="1" applyBorder="1" applyAlignment="1">
      <alignment horizont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right" vertical="center" wrapText="1"/>
    </xf>
    <xf numFmtId="2" fontId="41" fillId="0" borderId="0" xfId="0" applyNumberFormat="1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10" fontId="6" fillId="6" borderId="7" xfId="254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right" vertical="center" wrapText="1"/>
    </xf>
    <xf numFmtId="10" fontId="39" fillId="6" borderId="7" xfId="254" applyNumberFormat="1" applyFont="1" applyFill="1" applyBorder="1" applyAlignment="1">
      <alignment horizontal="center" vertical="center" wrapText="1"/>
    </xf>
    <xf numFmtId="2" fontId="39" fillId="6" borderId="1" xfId="0" applyNumberFormat="1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NumberFormat="1" applyFont="1" applyFill="1" applyBorder="1" applyAlignment="1">
      <alignment horizontal="center" vertical="center" wrapText="1"/>
    </xf>
    <xf numFmtId="43" fontId="8" fillId="6" borderId="0" xfId="0" applyNumberFormat="1" applyFont="1" applyFill="1" applyBorder="1" applyAlignment="1">
      <alignment horizontal="center" vertical="center" wrapText="1"/>
    </xf>
    <xf numFmtId="165" fontId="8" fillId="6" borderId="0" xfId="382" applyFont="1" applyFill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/>
    </xf>
    <xf numFmtId="0" fontId="45" fillId="0" borderId="0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167" fontId="4" fillId="6" borderId="0" xfId="3" applyNumberFormat="1" applyFont="1" applyFill="1" applyBorder="1" applyAlignment="1">
      <alignment horizontal="left" vertical="center" wrapText="1"/>
    </xf>
    <xf numFmtId="167" fontId="19" fillId="6" borderId="0" xfId="3" applyNumberFormat="1" applyFont="1" applyFill="1" applyBorder="1" applyAlignment="1">
      <alignment horizontal="left" vertical="center" wrapText="1"/>
    </xf>
    <xf numFmtId="167" fontId="4" fillId="6" borderId="7" xfId="3" applyNumberFormat="1" applyFont="1" applyFill="1" applyBorder="1" applyAlignment="1">
      <alignment vertical="center" wrapText="1"/>
    </xf>
    <xf numFmtId="165" fontId="19" fillId="0" borderId="12" xfId="255" applyFont="1" applyFill="1" applyBorder="1" applyAlignment="1" applyProtection="1">
      <alignment horizontal="center" vertical="center" wrapText="1"/>
    </xf>
    <xf numFmtId="10" fontId="19" fillId="0" borderId="12" xfId="251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right" vertical="center"/>
    </xf>
    <xf numFmtId="10" fontId="24" fillId="0" borderId="12" xfId="251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164" fontId="24" fillId="0" borderId="12" xfId="1" applyFont="1" applyFill="1" applyBorder="1" applyAlignment="1">
      <alignment horizontal="right" vertical="center"/>
    </xf>
    <xf numFmtId="0" fontId="19" fillId="6" borderId="11" xfId="255" applyNumberFormat="1" applyFont="1" applyFill="1" applyBorder="1" applyAlignment="1">
      <alignment vertical="center" wrapText="1"/>
    </xf>
    <xf numFmtId="0" fontId="19" fillId="6" borderId="9" xfId="255" applyNumberFormat="1" applyFont="1" applyFill="1" applyBorder="1" applyAlignment="1">
      <alignment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164" fontId="11" fillId="6" borderId="12" xfId="1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41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/>
    </xf>
    <xf numFmtId="166" fontId="47" fillId="0" borderId="0" xfId="255" applyNumberFormat="1" applyFont="1" applyBorder="1"/>
    <xf numFmtId="166" fontId="27" fillId="0" borderId="0" xfId="255" applyNumberFormat="1" applyFont="1" applyBorder="1"/>
    <xf numFmtId="169" fontId="41" fillId="0" borderId="0" xfId="0" applyNumberFormat="1" applyFont="1" applyBorder="1" applyAlignment="1">
      <alignment horizontal="right" vertical="center" wrapText="1"/>
    </xf>
    <xf numFmtId="0" fontId="19" fillId="0" borderId="12" xfId="248" applyFont="1" applyFill="1" applyBorder="1" applyAlignment="1">
      <alignment horizontal="left"/>
    </xf>
    <xf numFmtId="10" fontId="11" fillId="0" borderId="12" xfId="254" applyNumberFormat="1" applyFont="1" applyFill="1" applyBorder="1" applyAlignment="1">
      <alignment horizontal="center"/>
    </xf>
    <xf numFmtId="164" fontId="11" fillId="0" borderId="12" xfId="2" applyFont="1" applyFill="1" applyBorder="1" applyAlignment="1">
      <alignment horizontal="right"/>
    </xf>
    <xf numFmtId="9" fontId="11" fillId="0" borderId="12" xfId="254" applyFont="1" applyFill="1" applyBorder="1" applyAlignment="1">
      <alignment horizontal="center"/>
    </xf>
    <xf numFmtId="0" fontId="19" fillId="0" borderId="12" xfId="248" applyFont="1" applyFill="1" applyBorder="1" applyAlignment="1">
      <alignment horizontal="left" vertical="center" wrapText="1"/>
    </xf>
    <xf numFmtId="9" fontId="11" fillId="0" borderId="12" xfId="254" applyFont="1" applyFill="1" applyBorder="1" applyAlignment="1">
      <alignment horizontal="center" vertical="center"/>
    </xf>
    <xf numFmtId="0" fontId="19" fillId="6" borderId="11" xfId="255" applyNumberFormat="1" applyFont="1" applyFill="1" applyBorder="1" applyAlignment="1">
      <alignment vertical="center"/>
    </xf>
    <xf numFmtId="0" fontId="19" fillId="6" borderId="9" xfId="255" applyNumberFormat="1" applyFont="1" applyFill="1" applyBorder="1" applyAlignment="1">
      <alignment vertical="center"/>
    </xf>
    <xf numFmtId="164" fontId="11" fillId="0" borderId="12" xfId="2" applyFont="1" applyFill="1" applyBorder="1" applyAlignment="1">
      <alignment horizontal="center" vertical="center"/>
    </xf>
    <xf numFmtId="0" fontId="13" fillId="0" borderId="0" xfId="248" applyFont="1" applyFill="1" applyBorder="1" applyAlignment="1">
      <alignment horizontal="center" vertical="center" wrapText="1"/>
    </xf>
    <xf numFmtId="0" fontId="14" fillId="0" borderId="0" xfId="248" applyFont="1" applyFill="1" applyAlignment="1">
      <alignment horizontal="center" vertical="center"/>
    </xf>
    <xf numFmtId="0" fontId="12" fillId="0" borderId="0" xfId="248" applyFont="1" applyFill="1" applyAlignment="1">
      <alignment horizontal="center" vertical="center"/>
    </xf>
    <xf numFmtId="0" fontId="48" fillId="0" borderId="0" xfId="0" applyFont="1"/>
    <xf numFmtId="2" fontId="33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2" fontId="39" fillId="7" borderId="0" xfId="0" applyNumberFormat="1" applyFont="1" applyFill="1" applyBorder="1" applyAlignment="1">
      <alignment horizontal="right" vertical="center" wrapText="1"/>
    </xf>
    <xf numFmtId="0" fontId="35" fillId="6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0" fillId="10" borderId="0" xfId="0" applyFill="1"/>
    <xf numFmtId="0" fontId="0" fillId="10" borderId="0" xfId="0" applyFill="1" applyBorder="1"/>
    <xf numFmtId="0" fontId="41" fillId="0" borderId="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10" fontId="24" fillId="6" borderId="12" xfId="251" applyNumberFormat="1" applyFont="1" applyFill="1" applyBorder="1" applyAlignment="1">
      <alignment horizontal="center" vertical="center"/>
    </xf>
    <xf numFmtId="0" fontId="0" fillId="0" borderId="7" xfId="0" applyBorder="1"/>
    <xf numFmtId="0" fontId="41" fillId="6" borderId="5" xfId="0" applyFont="1" applyFill="1" applyBorder="1" applyAlignment="1">
      <alignment horizontal="center" wrapText="1"/>
    </xf>
    <xf numFmtId="0" fontId="41" fillId="6" borderId="0" xfId="0" applyFont="1" applyFill="1" applyBorder="1" applyAlignment="1">
      <alignment horizontal="left" wrapText="1"/>
    </xf>
    <xf numFmtId="0" fontId="41" fillId="6" borderId="0" xfId="0" applyFont="1" applyFill="1" applyBorder="1" applyAlignment="1">
      <alignment horizontal="center" wrapText="1"/>
    </xf>
    <xf numFmtId="0" fontId="41" fillId="6" borderId="0" xfId="0" applyFont="1" applyFill="1" applyBorder="1" applyAlignment="1">
      <alignment horizontal="right" wrapText="1"/>
    </xf>
    <xf numFmtId="168" fontId="41" fillId="6" borderId="0" xfId="0" applyNumberFormat="1" applyFont="1" applyFill="1" applyBorder="1" applyAlignment="1">
      <alignment horizontal="right" wrapText="1"/>
    </xf>
    <xf numFmtId="2" fontId="41" fillId="6" borderId="0" xfId="0" applyNumberFormat="1" applyFont="1" applyFill="1" applyBorder="1" applyAlignment="1">
      <alignment horizontal="right" wrapText="1"/>
    </xf>
    <xf numFmtId="2" fontId="41" fillId="6" borderId="4" xfId="0" applyNumberFormat="1" applyFont="1" applyFill="1" applyBorder="1" applyAlignment="1">
      <alignment horizontal="right" vertical="center" wrapText="1"/>
    </xf>
    <xf numFmtId="0" fontId="41" fillId="6" borderId="5" xfId="0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right" vertical="center" wrapText="1"/>
    </xf>
    <xf numFmtId="2" fontId="4" fillId="6" borderId="0" xfId="0" applyNumberFormat="1" applyFont="1" applyFill="1" applyBorder="1"/>
    <xf numFmtId="2" fontId="4" fillId="6" borderId="0" xfId="0" applyNumberFormat="1" applyFont="1" applyFill="1" applyBorder="1" applyAlignment="1">
      <alignment horizontal="right" vertical="center" wrapText="1"/>
    </xf>
    <xf numFmtId="10" fontId="24" fillId="0" borderId="14" xfId="251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 wrapText="1"/>
    </xf>
    <xf numFmtId="0" fontId="8" fillId="11" borderId="0" xfId="0" applyFont="1" applyFill="1" applyAlignment="1">
      <alignment vertical="center" wrapText="1"/>
    </xf>
    <xf numFmtId="0" fontId="49" fillId="6" borderId="0" xfId="3" applyNumberFormat="1" applyFont="1" applyFill="1" applyBorder="1" applyAlignment="1">
      <alignment vertical="center" wrapText="1"/>
    </xf>
    <xf numFmtId="0" fontId="50" fillId="6" borderId="0" xfId="0" applyFont="1" applyFill="1" applyAlignment="1">
      <alignment vertical="center" wrapText="1"/>
    </xf>
    <xf numFmtId="0" fontId="51" fillId="6" borderId="5" xfId="0" applyFont="1" applyFill="1" applyBorder="1" applyAlignment="1">
      <alignment horizontal="center" vertical="center" wrapText="1"/>
    </xf>
    <xf numFmtId="0" fontId="51" fillId="6" borderId="0" xfId="0" applyFont="1" applyFill="1" applyBorder="1" applyAlignment="1">
      <alignment horizontal="center" vertical="center" wrapText="1"/>
    </xf>
    <xf numFmtId="0" fontId="51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right" vertical="center" wrapText="1"/>
    </xf>
    <xf numFmtId="2" fontId="4" fillId="6" borderId="0" xfId="0" applyNumberFormat="1" applyFont="1" applyFill="1" applyBorder="1" applyAlignment="1">
      <alignment vertical="center"/>
    </xf>
    <xf numFmtId="2" fontId="6" fillId="6" borderId="1" xfId="0" applyNumberFormat="1" applyFont="1" applyFill="1" applyBorder="1" applyAlignment="1">
      <alignment horizontal="right" vertical="center" wrapText="1"/>
    </xf>
    <xf numFmtId="164" fontId="11" fillId="6" borderId="12" xfId="1" applyFont="1" applyFill="1" applyBorder="1" applyAlignment="1">
      <alignment vertical="center" wrapText="1"/>
    </xf>
    <xf numFmtId="0" fontId="0" fillId="0" borderId="0" xfId="0"/>
    <xf numFmtId="0" fontId="41" fillId="0" borderId="0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right" vertical="center" wrapText="1"/>
    </xf>
    <xf numFmtId="0" fontId="41" fillId="0" borderId="0" xfId="0" applyFont="1" applyBorder="1" applyAlignment="1">
      <alignment horizontal="right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0" fillId="6" borderId="13" xfId="4" applyFont="1" applyFill="1" applyBorder="1" applyAlignment="1">
      <alignment horizontal="center" vertical="center"/>
    </xf>
    <xf numFmtId="0" fontId="30" fillId="6" borderId="14" xfId="4" applyFont="1" applyFill="1" applyBorder="1" applyAlignment="1">
      <alignment horizontal="center" vertical="center" wrapText="1"/>
    </xf>
    <xf numFmtId="0" fontId="30" fillId="6" borderId="10" xfId="4" applyFont="1" applyFill="1" applyBorder="1" applyAlignment="1">
      <alignment horizontal="center" vertical="center" wrapText="1"/>
    </xf>
    <xf numFmtId="0" fontId="30" fillId="6" borderId="12" xfId="4" applyFont="1" applyFill="1" applyBorder="1" applyAlignment="1">
      <alignment horizontal="center" vertical="center"/>
    </xf>
    <xf numFmtId="165" fontId="37" fillId="6" borderId="12" xfId="258" applyFont="1" applyFill="1" applyBorder="1" applyAlignment="1">
      <alignment horizontal="right" vertical="center"/>
    </xf>
    <xf numFmtId="165" fontId="30" fillId="6" borderId="12" xfId="4" applyNumberFormat="1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left" vertical="center" wrapText="1"/>
    </xf>
    <xf numFmtId="0" fontId="41" fillId="6" borderId="0" xfId="0" applyFont="1" applyFill="1" applyBorder="1" applyAlignment="1">
      <alignment horizontal="center" vertical="center" wrapText="1"/>
    </xf>
    <xf numFmtId="2" fontId="41" fillId="6" borderId="0" xfId="0" applyNumberFormat="1" applyFont="1" applyFill="1" applyBorder="1" applyAlignment="1">
      <alignment horizontal="right" vertical="center" wrapText="1"/>
    </xf>
    <xf numFmtId="0" fontId="45" fillId="0" borderId="0" xfId="0" applyFont="1" applyBorder="1" applyAlignment="1">
      <alignment horizontal="left" vertical="center" wrapText="1"/>
    </xf>
    <xf numFmtId="0" fontId="39" fillId="7" borderId="8" xfId="0" applyFont="1" applyFill="1" applyBorder="1" applyAlignment="1">
      <alignment horizontal="left" vertical="center" wrapText="1"/>
    </xf>
    <xf numFmtId="0" fontId="39" fillId="7" borderId="7" xfId="0" applyFont="1" applyFill="1" applyBorder="1" applyAlignment="1">
      <alignment horizontal="left" vertical="center" wrapText="1"/>
    </xf>
    <xf numFmtId="10" fontId="39" fillId="7" borderId="7" xfId="254" applyNumberFormat="1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right" vertical="center" wrapText="1"/>
    </xf>
    <xf numFmtId="0" fontId="39" fillId="7" borderId="6" xfId="0" applyFont="1" applyFill="1" applyBorder="1" applyAlignment="1">
      <alignment horizontal="right" vertical="center" wrapText="1"/>
    </xf>
    <xf numFmtId="2" fontId="39" fillId="7" borderId="4" xfId="0" applyNumberFormat="1" applyFont="1" applyFill="1" applyBorder="1" applyAlignment="1">
      <alignment horizontal="right" vertical="center" wrapText="1"/>
    </xf>
    <xf numFmtId="165" fontId="8" fillId="6" borderId="0" xfId="382" applyFont="1" applyFill="1" applyAlignment="1">
      <alignment vertical="center" wrapText="1"/>
    </xf>
    <xf numFmtId="0" fontId="0" fillId="0" borderId="0" xfId="0"/>
    <xf numFmtId="0" fontId="33" fillId="0" borderId="0" xfId="0" applyFont="1" applyFill="1" applyBorder="1" applyAlignment="1">
      <alignment wrapText="1"/>
    </xf>
    <xf numFmtId="2" fontId="46" fillId="0" borderId="11" xfId="0" applyNumberFormat="1" applyFont="1" applyFill="1" applyBorder="1" applyAlignment="1">
      <alignment horizontal="center" vertical="center"/>
    </xf>
    <xf numFmtId="0" fontId="24" fillId="6" borderId="12" xfId="0" applyNumberFormat="1" applyFont="1" applyFill="1" applyBorder="1" applyAlignment="1">
      <alignment horizontal="center" vertical="center" wrapText="1"/>
    </xf>
    <xf numFmtId="164" fontId="24" fillId="6" borderId="12" xfId="1" applyFont="1" applyFill="1" applyBorder="1" applyAlignment="1">
      <alignment horizontal="right" vertical="center"/>
    </xf>
    <xf numFmtId="0" fontId="0" fillId="6" borderId="0" xfId="0" applyNumberForma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8" fillId="0" borderId="4" xfId="0" applyFont="1" applyFill="1" applyBorder="1" applyAlignment="1">
      <alignment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48" fillId="0" borderId="4" xfId="0" applyFont="1" applyBorder="1"/>
    <xf numFmtId="0" fontId="35" fillId="6" borderId="4" xfId="0" applyFont="1" applyFill="1" applyBorder="1" applyAlignment="1">
      <alignment horizontal="center" vertical="center"/>
    </xf>
    <xf numFmtId="0" fontId="19" fillId="0" borderId="12" xfId="248" applyFont="1" applyFill="1" applyBorder="1" applyAlignment="1">
      <alignment horizontal="center" vertical="center" wrapText="1"/>
    </xf>
    <xf numFmtId="0" fontId="3" fillId="0" borderId="15" xfId="248" applyFont="1" applyFill="1" applyBorder="1" applyAlignment="1">
      <alignment vertical="center"/>
    </xf>
    <xf numFmtId="0" fontId="3" fillId="0" borderId="16" xfId="248" applyFont="1" applyFill="1" applyBorder="1" applyAlignment="1">
      <alignment vertical="center"/>
    </xf>
    <xf numFmtId="0" fontId="3" fillId="0" borderId="17" xfId="248" applyFont="1" applyFill="1" applyBorder="1" applyAlignment="1">
      <alignment vertical="center"/>
    </xf>
    <xf numFmtId="0" fontId="3" fillId="0" borderId="18" xfId="248" applyFont="1" applyFill="1" applyBorder="1" applyAlignment="1">
      <alignment vertical="center"/>
    </xf>
    <xf numFmtId="0" fontId="3" fillId="0" borderId="21" xfId="248" applyFont="1" applyFill="1" applyBorder="1" applyAlignment="1">
      <alignment vertical="center"/>
    </xf>
    <xf numFmtId="0" fontId="3" fillId="0" borderId="23" xfId="248" applyFont="1" applyFill="1" applyBorder="1" applyAlignment="1">
      <alignment vertical="center"/>
    </xf>
    <xf numFmtId="0" fontId="19" fillId="0" borderId="26" xfId="248" applyFont="1" applyFill="1" applyBorder="1" applyAlignment="1">
      <alignment horizontal="left"/>
    </xf>
    <xf numFmtId="164" fontId="11" fillId="0" borderId="22" xfId="2" applyFont="1" applyFill="1" applyBorder="1" applyAlignment="1">
      <alignment horizontal="right"/>
    </xf>
    <xf numFmtId="164" fontId="11" fillId="0" borderId="22" xfId="2" applyFont="1" applyFill="1" applyBorder="1" applyAlignment="1">
      <alignment horizontal="center" vertical="center"/>
    </xf>
    <xf numFmtId="3" fontId="19" fillId="0" borderId="26" xfId="248" applyNumberFormat="1" applyFont="1" applyFill="1" applyBorder="1" applyAlignment="1">
      <alignment horizontal="left"/>
    </xf>
    <xf numFmtId="0" fontId="33" fillId="0" borderId="0" xfId="0" applyFont="1" applyBorder="1" applyAlignment="1">
      <alignment horizontal="center" wrapText="1"/>
    </xf>
    <xf numFmtId="165" fontId="24" fillId="9" borderId="0" xfId="256" applyFont="1" applyFill="1" applyBorder="1" applyAlignment="1">
      <alignment vertical="center" wrapText="1"/>
    </xf>
    <xf numFmtId="165" fontId="24" fillId="9" borderId="0" xfId="256" applyFont="1" applyFill="1" applyBorder="1" applyAlignment="1">
      <alignment horizontal="center" vertical="center"/>
    </xf>
    <xf numFmtId="165" fontId="24" fillId="9" borderId="0" xfId="256" applyFont="1" applyFill="1" applyBorder="1" applyAlignment="1">
      <alignment vertical="center"/>
    </xf>
    <xf numFmtId="165" fontId="26" fillId="9" borderId="0" xfId="256" applyFont="1" applyFill="1" applyBorder="1" applyAlignment="1">
      <alignment horizontal="left" vertical="center" wrapText="1"/>
    </xf>
    <xf numFmtId="165" fontId="26" fillId="9" borderId="0" xfId="256" applyFont="1" applyFill="1" applyBorder="1" applyAlignment="1">
      <alignment horizontal="center" vertical="center" wrapText="1"/>
    </xf>
    <xf numFmtId="165" fontId="26" fillId="9" borderId="0" xfId="256" applyFont="1" applyFill="1" applyBorder="1" applyAlignment="1">
      <alignment horizontal="center" vertical="center"/>
    </xf>
    <xf numFmtId="2" fontId="35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Fill="1" applyBorder="1"/>
    <xf numFmtId="165" fontId="7" fillId="0" borderId="12" xfId="382" applyFont="1" applyBorder="1" applyAlignment="1">
      <alignment horizontal="left" vertical="center" wrapText="1"/>
    </xf>
    <xf numFmtId="165" fontId="6" fillId="0" borderId="12" xfId="382" applyFont="1" applyFill="1" applyBorder="1" applyAlignment="1">
      <alignment vertical="center" wrapText="1"/>
    </xf>
    <xf numFmtId="0" fontId="33" fillId="0" borderId="0" xfId="0" applyFont="1" applyBorder="1" applyAlignment="1">
      <alignment horizontal="left" wrapText="1"/>
    </xf>
    <xf numFmtId="0" fontId="11" fillId="0" borderId="12" xfId="382" applyNumberFormat="1" applyFont="1" applyFill="1" applyBorder="1" applyAlignment="1">
      <alignment vertical="top" wrapText="1"/>
    </xf>
    <xf numFmtId="0" fontId="23" fillId="0" borderId="12" xfId="0" applyNumberFormat="1" applyFont="1" applyBorder="1" applyAlignment="1">
      <alignment horizontal="left" vertical="top" wrapText="1"/>
    </xf>
    <xf numFmtId="0" fontId="11" fillId="0" borderId="12" xfId="0" applyNumberFormat="1" applyFont="1" applyBorder="1" applyAlignment="1">
      <alignment horizontal="left" vertical="top" wrapText="1"/>
    </xf>
    <xf numFmtId="0" fontId="23" fillId="0" borderId="12" xfId="0" applyNumberFormat="1" applyFont="1" applyFill="1" applyBorder="1" applyAlignment="1">
      <alignment horizontal="left" vertical="top" wrapText="1"/>
    </xf>
    <xf numFmtId="0" fontId="24" fillId="0" borderId="12" xfId="0" applyNumberFormat="1" applyFont="1" applyBorder="1" applyAlignment="1">
      <alignment horizontal="left" vertical="top" wrapText="1"/>
    </xf>
    <xf numFmtId="0" fontId="11" fillId="2" borderId="12" xfId="0" applyNumberFormat="1" applyFont="1" applyFill="1" applyBorder="1" applyAlignment="1">
      <alignment horizontal="left" vertical="top" wrapText="1"/>
    </xf>
    <xf numFmtId="0" fontId="23" fillId="0" borderId="0" xfId="0" applyFont="1" applyAlignment="1">
      <alignment vertical="center" wrapText="1"/>
    </xf>
    <xf numFmtId="165" fontId="23" fillId="0" borderId="0" xfId="382" applyFont="1" applyAlignment="1">
      <alignment vertical="center" wrapText="1"/>
    </xf>
    <xf numFmtId="0" fontId="11" fillId="0" borderId="0" xfId="383" applyFont="1" applyFill="1" applyBorder="1" applyAlignment="1">
      <alignment vertical="top" wrapText="1"/>
    </xf>
    <xf numFmtId="0" fontId="11" fillId="0" borderId="0" xfId="383" applyFont="1" applyFill="1" applyBorder="1" applyAlignment="1"/>
    <xf numFmtId="165" fontId="11" fillId="0" borderId="0" xfId="382" applyFont="1" applyFill="1" applyBorder="1" applyAlignment="1"/>
    <xf numFmtId="0" fontId="11" fillId="0" borderId="0" xfId="383" applyFont="1" applyFill="1" applyBorder="1" applyAlignment="1">
      <alignment wrapText="1"/>
    </xf>
    <xf numFmtId="0" fontId="11" fillId="0" borderId="0" xfId="383" applyFont="1" applyFill="1" applyBorder="1" applyAlignment="1">
      <alignment vertical="top"/>
    </xf>
    <xf numFmtId="165" fontId="11" fillId="0" borderId="0" xfId="382" applyFont="1" applyFill="1" applyBorder="1" applyAlignment="1">
      <alignment vertical="top"/>
    </xf>
    <xf numFmtId="165" fontId="23" fillId="0" borderId="0" xfId="382" applyFont="1" applyAlignment="1">
      <alignment horizontal="right" vertical="center"/>
    </xf>
    <xf numFmtId="4" fontId="23" fillId="0" borderId="0" xfId="0" applyNumberFormat="1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0" fontId="0" fillId="10" borderId="7" xfId="0" applyFill="1" applyBorder="1"/>
    <xf numFmtId="165" fontId="26" fillId="9" borderId="7" xfId="256" applyFont="1" applyFill="1" applyBorder="1" applyAlignment="1">
      <alignment horizontal="left" vertical="center" wrapText="1"/>
    </xf>
    <xf numFmtId="165" fontId="26" fillId="9" borderId="7" xfId="256" applyFont="1" applyFill="1" applyBorder="1" applyAlignment="1">
      <alignment horizontal="center" vertical="center" wrapText="1"/>
    </xf>
    <xf numFmtId="165" fontId="26" fillId="9" borderId="7" xfId="256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23" fillId="6" borderId="12" xfId="0" applyNumberFormat="1" applyFont="1" applyFill="1" applyBorder="1" applyAlignment="1">
      <alignment horizontal="left" vertical="top" wrapText="1"/>
    </xf>
    <xf numFmtId="0" fontId="11" fillId="0" borderId="12" xfId="380" applyNumberFormat="1" applyFont="1" applyFill="1" applyBorder="1" applyAlignment="1">
      <alignment vertical="top" wrapText="1"/>
    </xf>
    <xf numFmtId="0" fontId="11" fillId="2" borderId="12" xfId="0" applyNumberFormat="1" applyFont="1" applyFill="1" applyBorder="1" applyAlignment="1">
      <alignment horizontal="left" vertical="center" wrapText="1"/>
    </xf>
    <xf numFmtId="0" fontId="23" fillId="0" borderId="12" xfId="0" applyNumberFormat="1" applyFont="1" applyFill="1" applyBorder="1" applyAlignment="1">
      <alignment horizontal="left" vertical="center" wrapText="1"/>
    </xf>
    <xf numFmtId="0" fontId="23" fillId="0" borderId="12" xfId="0" applyNumberFormat="1" applyFont="1" applyBorder="1" applyAlignment="1">
      <alignment horizontal="left" vertical="center" wrapText="1"/>
    </xf>
    <xf numFmtId="2" fontId="33" fillId="0" borderId="0" xfId="0" applyNumberFormat="1" applyFont="1" applyFill="1" applyBorder="1" applyAlignment="1">
      <alignment horizontal="center" vertical="center"/>
    </xf>
    <xf numFmtId="0" fontId="8" fillId="2" borderId="0" xfId="0" quotePrefix="1" applyFont="1" applyFill="1" applyAlignment="1">
      <alignment vertical="center" wrapText="1"/>
    </xf>
    <xf numFmtId="0" fontId="33" fillId="0" borderId="0" xfId="0" applyFont="1" applyFill="1" applyBorder="1" applyAlignment="1">
      <alignment horizontal="center" vertical="center"/>
    </xf>
    <xf numFmtId="0" fontId="11" fillId="0" borderId="0" xfId="383" applyFont="1" applyFill="1" applyBorder="1" applyAlignment="1">
      <alignment horizontal="left" vertical="top" wrapText="1"/>
    </xf>
    <xf numFmtId="0" fontId="11" fillId="15" borderId="0" xfId="383" applyFont="1" applyFill="1" applyBorder="1" applyAlignment="1">
      <alignment horizontal="center" vertical="center" wrapText="1"/>
    </xf>
    <xf numFmtId="0" fontId="11" fillId="0" borderId="0" xfId="383" applyFont="1" applyFill="1" applyBorder="1" applyAlignment="1">
      <alignment horizontal="center" vertical="center" wrapText="1"/>
    </xf>
    <xf numFmtId="0" fontId="19" fillId="6" borderId="10" xfId="255" applyNumberFormat="1" applyFont="1" applyFill="1" applyBorder="1" applyAlignment="1">
      <alignment horizontal="left" vertical="center" wrapText="1"/>
    </xf>
    <xf numFmtId="0" fontId="19" fillId="6" borderId="11" xfId="255" applyNumberFormat="1" applyFont="1" applyFill="1" applyBorder="1" applyAlignment="1">
      <alignment horizontal="left" vertical="center" wrapText="1"/>
    </xf>
    <xf numFmtId="167" fontId="19" fillId="0" borderId="30" xfId="3" applyNumberFormat="1" applyFont="1" applyFill="1" applyBorder="1" applyAlignment="1">
      <alignment horizontal="left" vertical="center" wrapText="1"/>
    </xf>
    <xf numFmtId="167" fontId="19" fillId="0" borderId="31" xfId="3" applyNumberFormat="1" applyFont="1" applyFill="1" applyBorder="1" applyAlignment="1">
      <alignment horizontal="left" vertical="center" wrapText="1"/>
    </xf>
    <xf numFmtId="167" fontId="19" fillId="0" borderId="32" xfId="3" applyNumberFormat="1" applyFont="1" applyFill="1" applyBorder="1" applyAlignment="1">
      <alignment horizontal="left" vertical="center" wrapText="1"/>
    </xf>
    <xf numFmtId="0" fontId="24" fillId="0" borderId="30" xfId="0" applyNumberFormat="1" applyFont="1" applyFill="1" applyBorder="1" applyAlignment="1">
      <alignment horizontal="left" vertical="center" wrapText="1"/>
    </xf>
    <xf numFmtId="0" fontId="24" fillId="0" borderId="31" xfId="0" applyNumberFormat="1" applyFont="1" applyFill="1" applyBorder="1" applyAlignment="1">
      <alignment horizontal="left" vertical="center" wrapText="1"/>
    </xf>
    <xf numFmtId="0" fontId="24" fillId="0" borderId="32" xfId="0" applyNumberFormat="1" applyFont="1" applyFill="1" applyBorder="1" applyAlignment="1">
      <alignment horizontal="left" vertical="center" wrapText="1"/>
    </xf>
    <xf numFmtId="167" fontId="18" fillId="12" borderId="10" xfId="3" applyNumberFormat="1" applyFont="1" applyFill="1" applyBorder="1" applyAlignment="1">
      <alignment horizontal="center" vertical="center" wrapText="1"/>
    </xf>
    <xf numFmtId="167" fontId="18" fillId="12" borderId="11" xfId="3" applyNumberFormat="1" applyFont="1" applyFill="1" applyBorder="1" applyAlignment="1">
      <alignment horizontal="center" vertical="center" wrapText="1"/>
    </xf>
    <xf numFmtId="167" fontId="18" fillId="12" borderId="9" xfId="3" applyNumberFormat="1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19" fillId="0" borderId="13" xfId="250" applyNumberFormat="1" applyFont="1" applyFill="1" applyBorder="1" applyAlignment="1" applyProtection="1">
      <alignment horizontal="center" vertical="center" wrapText="1"/>
    </xf>
    <xf numFmtId="0" fontId="19" fillId="0" borderId="14" xfId="250" applyNumberFormat="1" applyFont="1" applyFill="1" applyBorder="1" applyAlignment="1" applyProtection="1">
      <alignment horizontal="center" vertical="center" wrapText="1"/>
    </xf>
    <xf numFmtId="165" fontId="19" fillId="0" borderId="13" xfId="255" applyFont="1" applyFill="1" applyBorder="1" applyAlignment="1" applyProtection="1">
      <alignment horizontal="center" vertical="center" wrapText="1"/>
    </xf>
    <xf numFmtId="165" fontId="19" fillId="0" borderId="14" xfId="255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13" xfId="3" applyNumberFormat="1" applyFont="1" applyFill="1" applyBorder="1" applyAlignment="1">
      <alignment horizontal="center" vertical="center" wrapText="1"/>
    </xf>
    <xf numFmtId="0" fontId="19" fillId="0" borderId="14" xfId="3" applyNumberFormat="1" applyFont="1" applyFill="1" applyBorder="1" applyAlignment="1">
      <alignment horizontal="center" vertical="center" wrapText="1"/>
    </xf>
    <xf numFmtId="167" fontId="18" fillId="12" borderId="3" xfId="3" applyNumberFormat="1" applyFont="1" applyFill="1" applyBorder="1" applyAlignment="1">
      <alignment horizontal="center" vertical="center" wrapText="1"/>
    </xf>
    <xf numFmtId="167" fontId="18" fillId="12" borderId="2" xfId="3" applyNumberFormat="1" applyFont="1" applyFill="1" applyBorder="1" applyAlignment="1">
      <alignment horizontal="center" vertical="center" wrapText="1"/>
    </xf>
    <xf numFmtId="167" fontId="18" fillId="12" borderId="1" xfId="3" applyNumberFormat="1" applyFont="1" applyFill="1" applyBorder="1" applyAlignment="1">
      <alignment horizontal="center" vertical="center" wrapText="1"/>
    </xf>
    <xf numFmtId="0" fontId="19" fillId="0" borderId="10" xfId="248" applyFont="1" applyFill="1" applyBorder="1" applyAlignment="1">
      <alignment horizontal="center" vertical="center" wrapText="1"/>
    </xf>
    <xf numFmtId="0" fontId="19" fillId="0" borderId="9" xfId="248" applyFont="1" applyFill="1" applyBorder="1" applyAlignment="1">
      <alignment horizontal="center" vertical="center" wrapText="1"/>
    </xf>
    <xf numFmtId="0" fontId="19" fillId="0" borderId="22" xfId="248" applyFont="1" applyFill="1" applyBorder="1" applyAlignment="1">
      <alignment horizontal="center" vertical="center" wrapText="1"/>
    </xf>
    <xf numFmtId="0" fontId="29" fillId="12" borderId="24" xfId="248" applyFont="1" applyFill="1" applyBorder="1" applyAlignment="1">
      <alignment horizontal="center" vertical="center" wrapText="1"/>
    </xf>
    <xf numFmtId="0" fontId="29" fillId="12" borderId="11" xfId="248" applyFont="1" applyFill="1" applyBorder="1" applyAlignment="1">
      <alignment horizontal="center" vertical="center" wrapText="1"/>
    </xf>
    <xf numFmtId="0" fontId="29" fillId="12" borderId="25" xfId="248" applyFont="1" applyFill="1" applyBorder="1" applyAlignment="1">
      <alignment horizontal="center" vertical="center" wrapText="1"/>
    </xf>
    <xf numFmtId="167" fontId="18" fillId="0" borderId="10" xfId="4" applyNumberFormat="1" applyFont="1" applyFill="1" applyBorder="1" applyAlignment="1">
      <alignment horizontal="left" wrapText="1"/>
    </xf>
    <xf numFmtId="167" fontId="18" fillId="0" borderId="11" xfId="4" applyNumberFormat="1" applyFont="1" applyFill="1" applyBorder="1" applyAlignment="1">
      <alignment horizontal="left" wrapText="1"/>
    </xf>
    <xf numFmtId="167" fontId="18" fillId="0" borderId="25" xfId="4" applyNumberFormat="1" applyFont="1" applyFill="1" applyBorder="1" applyAlignment="1">
      <alignment horizontal="left" wrapText="1"/>
    </xf>
    <xf numFmtId="167" fontId="18" fillId="0" borderId="24" xfId="4" applyNumberFormat="1" applyFont="1" applyFill="1" applyBorder="1" applyAlignment="1">
      <alignment horizontal="left" vertical="center" wrapText="1"/>
    </xf>
    <xf numFmtId="167" fontId="28" fillId="0" borderId="11" xfId="4" applyNumberFormat="1" applyFont="1" applyFill="1" applyBorder="1" applyAlignment="1">
      <alignment horizontal="left" vertical="center" wrapText="1"/>
    </xf>
    <xf numFmtId="167" fontId="28" fillId="0" borderId="9" xfId="4" applyNumberFormat="1" applyFont="1" applyFill="1" applyBorder="1" applyAlignment="1">
      <alignment horizontal="left" vertical="center" wrapText="1"/>
    </xf>
    <xf numFmtId="167" fontId="29" fillId="12" borderId="24" xfId="145" applyNumberFormat="1" applyFont="1" applyFill="1" applyBorder="1" applyAlignment="1">
      <alignment horizontal="center" vertical="center" wrapText="1"/>
    </xf>
    <xf numFmtId="167" fontId="29" fillId="12" borderId="11" xfId="145" applyNumberFormat="1" applyFont="1" applyFill="1" applyBorder="1" applyAlignment="1">
      <alignment horizontal="center" vertical="center" wrapText="1"/>
    </xf>
    <xf numFmtId="167" fontId="29" fillId="12" borderId="25" xfId="145" applyNumberFormat="1" applyFont="1" applyFill="1" applyBorder="1" applyAlignment="1">
      <alignment horizontal="center" vertical="center" wrapText="1"/>
    </xf>
    <xf numFmtId="0" fontId="19" fillId="0" borderId="26" xfId="248" applyFont="1" applyFill="1" applyBorder="1" applyAlignment="1">
      <alignment horizontal="center" vertical="center" wrapText="1"/>
    </xf>
    <xf numFmtId="0" fontId="19" fillId="0" borderId="12" xfId="248" applyFont="1" applyFill="1" applyBorder="1" applyAlignment="1">
      <alignment horizontal="center" vertical="center" wrapText="1"/>
    </xf>
    <xf numFmtId="0" fontId="18" fillId="0" borderId="19" xfId="160" applyFont="1" applyFill="1" applyBorder="1" applyAlignment="1">
      <alignment horizontal="center" vertical="center" wrapText="1"/>
    </xf>
    <xf numFmtId="0" fontId="18" fillId="0" borderId="20" xfId="160" applyFont="1" applyFill="1" applyBorder="1" applyAlignment="1">
      <alignment horizontal="center" vertical="center" wrapText="1"/>
    </xf>
    <xf numFmtId="0" fontId="18" fillId="0" borderId="12" xfId="160" applyFont="1" applyFill="1" applyBorder="1" applyAlignment="1">
      <alignment horizontal="center" vertical="center" wrapText="1"/>
    </xf>
    <xf numFmtId="0" fontId="18" fillId="0" borderId="22" xfId="160" applyFont="1" applyFill="1" applyBorder="1" applyAlignment="1">
      <alignment horizontal="center" vertical="center" wrapText="1"/>
    </xf>
    <xf numFmtId="165" fontId="56" fillId="9" borderId="0" xfId="256" applyFont="1" applyFill="1" applyBorder="1" applyAlignment="1">
      <alignment horizontal="center" vertical="center" wrapText="1"/>
    </xf>
    <xf numFmtId="0" fontId="35" fillId="12" borderId="11" xfId="0" applyFont="1" applyFill="1" applyBorder="1" applyAlignment="1">
      <alignment horizontal="center" vertical="center"/>
    </xf>
    <xf numFmtId="0" fontId="35" fillId="12" borderId="9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left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left" vertical="center" wrapText="1"/>
    </xf>
    <xf numFmtId="167" fontId="28" fillId="0" borderId="12" xfId="3" applyNumberFormat="1" applyFont="1" applyFill="1" applyBorder="1" applyAlignment="1">
      <alignment horizontal="left" vertical="center" wrapText="1"/>
    </xf>
    <xf numFmtId="0" fontId="35" fillId="9" borderId="11" xfId="0" applyFont="1" applyFill="1" applyBorder="1" applyAlignment="1">
      <alignment horizontal="center" vertical="center"/>
    </xf>
    <xf numFmtId="0" fontId="35" fillId="9" borderId="9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right" vertical="center" wrapText="1"/>
    </xf>
    <xf numFmtId="0" fontId="41" fillId="0" borderId="0" xfId="0" applyFont="1" applyBorder="1" applyAlignment="1">
      <alignment horizontal="right" vertical="center" wrapText="1"/>
    </xf>
    <xf numFmtId="0" fontId="41" fillId="0" borderId="3" xfId="0" applyFont="1" applyBorder="1" applyAlignment="1">
      <alignment horizontal="right" vertical="center" wrapText="1"/>
    </xf>
    <xf numFmtId="0" fontId="41" fillId="0" borderId="2" xfId="0" applyFont="1" applyBorder="1" applyAlignment="1">
      <alignment horizontal="right" vertical="center" wrapText="1"/>
    </xf>
    <xf numFmtId="0" fontId="41" fillId="0" borderId="0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0" fontId="41" fillId="8" borderId="5" xfId="0" applyFont="1" applyFill="1" applyBorder="1" applyAlignment="1">
      <alignment vertical="center" wrapText="1"/>
    </xf>
    <xf numFmtId="0" fontId="41" fillId="8" borderId="0" xfId="0" applyFont="1" applyFill="1" applyBorder="1" applyAlignment="1">
      <alignment vertical="center" wrapText="1"/>
    </xf>
    <xf numFmtId="0" fontId="41" fillId="8" borderId="4" xfId="0" applyFont="1" applyFill="1" applyBorder="1" applyAlignment="1">
      <alignment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41" fillId="7" borderId="0" xfId="0" applyFont="1" applyFill="1" applyBorder="1" applyAlignment="1">
      <alignment horizontal="center" vertical="center" wrapText="1"/>
    </xf>
    <xf numFmtId="0" fontId="41" fillId="7" borderId="4" xfId="0" applyFont="1" applyFill="1" applyBorder="1" applyAlignment="1">
      <alignment horizontal="center" vertical="center" wrapText="1"/>
    </xf>
    <xf numFmtId="0" fontId="40" fillId="8" borderId="8" xfId="0" applyFont="1" applyFill="1" applyBorder="1" applyAlignment="1">
      <alignment horizontal="left" vertical="center" wrapText="1"/>
    </xf>
    <xf numFmtId="0" fontId="40" fillId="8" borderId="7" xfId="0" applyFont="1" applyFill="1" applyBorder="1" applyAlignment="1">
      <alignment horizontal="left" vertical="center" wrapText="1"/>
    </xf>
    <xf numFmtId="0" fontId="40" fillId="8" borderId="6" xfId="0" applyFont="1" applyFill="1" applyBorder="1" applyAlignment="1">
      <alignment horizontal="left" vertical="center" wrapText="1"/>
    </xf>
    <xf numFmtId="0" fontId="39" fillId="7" borderId="5" xfId="0" applyFont="1" applyFill="1" applyBorder="1" applyAlignment="1">
      <alignment horizontal="right" vertical="center" wrapText="1"/>
    </xf>
    <xf numFmtId="0" fontId="39" fillId="7" borderId="0" xfId="0" applyFont="1" applyFill="1" applyBorder="1" applyAlignment="1">
      <alignment horizontal="right" vertical="center" wrapText="1"/>
    </xf>
    <xf numFmtId="0" fontId="41" fillId="6" borderId="3" xfId="0" applyFont="1" applyFill="1" applyBorder="1" applyAlignment="1">
      <alignment horizontal="right" vertical="center" wrapText="1"/>
    </xf>
    <xf numFmtId="0" fontId="41" fillId="6" borderId="2" xfId="0" applyFont="1" applyFill="1" applyBorder="1" applyAlignment="1">
      <alignment horizontal="right" vertical="center" wrapText="1"/>
    </xf>
    <xf numFmtId="0" fontId="41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right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67" fontId="6" fillId="0" borderId="10" xfId="3" applyNumberFormat="1" applyFont="1" applyFill="1" applyBorder="1" applyAlignment="1">
      <alignment horizontal="left" vertical="center" wrapText="1"/>
    </xf>
    <xf numFmtId="167" fontId="6" fillId="0" borderId="11" xfId="3" applyNumberFormat="1" applyFont="1" applyFill="1" applyBorder="1" applyAlignment="1">
      <alignment horizontal="left" vertical="center" wrapText="1"/>
    </xf>
    <xf numFmtId="167" fontId="6" fillId="0" borderId="9" xfId="3" applyNumberFormat="1" applyFont="1" applyFill="1" applyBorder="1" applyAlignment="1">
      <alignment horizontal="left" vertical="center" wrapText="1"/>
    </xf>
    <xf numFmtId="10" fontId="39" fillId="7" borderId="11" xfId="251" applyNumberFormat="1" applyFont="1" applyFill="1" applyBorder="1" applyAlignment="1">
      <alignment horizontal="left" vertical="center" wrapText="1"/>
    </xf>
    <xf numFmtId="0" fontId="39" fillId="7" borderId="11" xfId="0" applyFont="1" applyFill="1" applyBorder="1" applyAlignment="1">
      <alignment horizontal="right" vertical="center" wrapText="1"/>
    </xf>
    <xf numFmtId="0" fontId="39" fillId="7" borderId="9" xfId="0" applyFont="1" applyFill="1" applyBorder="1" applyAlignment="1">
      <alignment horizontal="righ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0" xfId="0" applyFont="1" applyFill="1" applyBorder="1" applyAlignment="1">
      <alignment vertical="center" wrapText="1"/>
    </xf>
    <xf numFmtId="167" fontId="19" fillId="0" borderId="10" xfId="3" applyNumberFormat="1" applyFont="1" applyFill="1" applyBorder="1" applyAlignment="1">
      <alignment horizontal="left" vertical="center" wrapText="1"/>
    </xf>
    <xf numFmtId="167" fontId="19" fillId="0" borderId="11" xfId="3" applyNumberFormat="1" applyFont="1" applyFill="1" applyBorder="1" applyAlignment="1">
      <alignment horizontal="left" vertical="center" wrapText="1"/>
    </xf>
    <xf numFmtId="167" fontId="19" fillId="0" borderId="9" xfId="3" applyNumberFormat="1" applyFont="1" applyFill="1" applyBorder="1" applyAlignment="1">
      <alignment horizontal="left" vertical="center" wrapText="1"/>
    </xf>
    <xf numFmtId="0" fontId="39" fillId="7" borderId="10" xfId="0" applyFont="1" applyFill="1" applyBorder="1" applyAlignment="1">
      <alignment horizontal="left" vertical="center" wrapText="1"/>
    </xf>
    <xf numFmtId="0" fontId="39" fillId="7" borderId="11" xfId="0" applyFont="1" applyFill="1" applyBorder="1" applyAlignment="1">
      <alignment horizontal="left" vertical="center" wrapText="1"/>
    </xf>
    <xf numFmtId="167" fontId="6" fillId="12" borderId="10" xfId="3" applyNumberFormat="1" applyFont="1" applyFill="1" applyBorder="1" applyAlignment="1">
      <alignment horizontal="center" vertical="center" wrapText="1"/>
    </xf>
    <xf numFmtId="167" fontId="6" fillId="12" borderId="11" xfId="3" applyNumberFormat="1" applyFont="1" applyFill="1" applyBorder="1" applyAlignment="1">
      <alignment horizontal="center" vertical="center" wrapText="1"/>
    </xf>
    <xf numFmtId="167" fontId="6" fillId="12" borderId="9" xfId="3" applyNumberFormat="1" applyFont="1" applyFill="1" applyBorder="1" applyAlignment="1">
      <alignment horizontal="center" vertical="center" wrapText="1"/>
    </xf>
    <xf numFmtId="0" fontId="40" fillId="8" borderId="8" xfId="146" applyFont="1" applyFill="1" applyBorder="1" applyAlignment="1">
      <alignment horizontal="left" vertical="center" wrapText="1"/>
    </xf>
    <xf numFmtId="0" fontId="40" fillId="8" borderId="7" xfId="146" applyFont="1" applyFill="1" applyBorder="1" applyAlignment="1">
      <alignment horizontal="left" vertical="center" wrapText="1"/>
    </xf>
    <xf numFmtId="0" fontId="40" fillId="8" borderId="6" xfId="146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right" vertical="center" wrapText="1"/>
    </xf>
    <xf numFmtId="0" fontId="6" fillId="7" borderId="0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6" fillId="0" borderId="5" xfId="160" applyFont="1" applyBorder="1" applyAlignment="1">
      <alignment horizontal="center" vertical="center"/>
    </xf>
    <xf numFmtId="171" fontId="36" fillId="0" borderId="2" xfId="381" applyNumberFormat="1" applyFont="1" applyBorder="1" applyAlignment="1">
      <alignment horizontal="center" vertical="center"/>
    </xf>
    <xf numFmtId="0" fontId="36" fillId="0" borderId="4" xfId="160" applyFont="1" applyBorder="1" applyAlignment="1">
      <alignment horizontal="center" vertical="center"/>
    </xf>
    <xf numFmtId="170" fontId="36" fillId="0" borderId="7" xfId="381" applyNumberFormat="1" applyFont="1" applyBorder="1" applyAlignment="1">
      <alignment horizontal="left" vertical="center"/>
    </xf>
    <xf numFmtId="0" fontId="52" fillId="0" borderId="5" xfId="160" applyFont="1" applyBorder="1" applyAlignment="1">
      <alignment horizontal="center" vertical="center"/>
    </xf>
    <xf numFmtId="10" fontId="52" fillId="0" borderId="2" xfId="253" applyNumberFormat="1" applyFont="1" applyBorder="1" applyAlignment="1">
      <alignment horizontal="center" vertical="center"/>
    </xf>
    <xf numFmtId="10" fontId="52" fillId="0" borderId="0" xfId="253" applyNumberFormat="1" applyFont="1" applyBorder="1" applyAlignment="1">
      <alignment horizontal="center" vertical="center"/>
    </xf>
    <xf numFmtId="0" fontId="54" fillId="14" borderId="10" xfId="160" applyFont="1" applyFill="1" applyBorder="1" applyAlignment="1">
      <alignment horizontal="center" vertical="top" wrapText="1"/>
    </xf>
    <xf numFmtId="0" fontId="54" fillId="14" borderId="11" xfId="160" applyFont="1" applyFill="1" applyBorder="1" applyAlignment="1">
      <alignment horizontal="center" vertical="top" wrapText="1"/>
    </xf>
    <xf numFmtId="0" fontId="54" fillId="14" borderId="9" xfId="160" applyFont="1" applyFill="1" applyBorder="1" applyAlignment="1">
      <alignment horizontal="center" vertical="top" wrapText="1"/>
    </xf>
    <xf numFmtId="0" fontId="53" fillId="13" borderId="10" xfId="160" applyFont="1" applyFill="1" applyBorder="1" applyAlignment="1">
      <alignment horizontal="left" vertical="top" wrapText="1"/>
    </xf>
    <xf numFmtId="0" fontId="53" fillId="13" borderId="11" xfId="160" applyFont="1" applyFill="1" applyBorder="1" applyAlignment="1">
      <alignment horizontal="left" vertical="top" wrapText="1"/>
    </xf>
    <xf numFmtId="0" fontId="53" fillId="13" borderId="9" xfId="160" applyFont="1" applyFill="1" applyBorder="1" applyAlignment="1">
      <alignment horizontal="left" vertical="top" wrapText="1"/>
    </xf>
    <xf numFmtId="10" fontId="53" fillId="13" borderId="10" xfId="160" applyNumberFormat="1" applyFont="1" applyFill="1" applyBorder="1" applyAlignment="1">
      <alignment horizontal="center" vertical="top" wrapText="1"/>
    </xf>
    <xf numFmtId="10" fontId="53" fillId="13" borderId="11" xfId="160" applyNumberFormat="1" applyFont="1" applyFill="1" applyBorder="1" applyAlignment="1">
      <alignment horizontal="center" vertical="top" wrapText="1"/>
    </xf>
    <xf numFmtId="10" fontId="53" fillId="13" borderId="9" xfId="160" applyNumberFormat="1" applyFont="1" applyFill="1" applyBorder="1" applyAlignment="1">
      <alignment horizontal="center" vertical="top" wrapText="1"/>
    </xf>
    <xf numFmtId="0" fontId="53" fillId="13" borderId="12" xfId="160" applyFont="1" applyFill="1" applyBorder="1" applyAlignment="1">
      <alignment horizontal="left" vertical="top" wrapText="1"/>
    </xf>
    <xf numFmtId="10" fontId="53" fillId="13" borderId="12" xfId="160" applyNumberFormat="1" applyFont="1" applyFill="1" applyBorder="1" applyAlignment="1">
      <alignment horizontal="center" vertical="top" wrapText="1"/>
    </xf>
    <xf numFmtId="0" fontId="54" fillId="14" borderId="12" xfId="160" applyFont="1" applyFill="1" applyBorder="1" applyAlignment="1">
      <alignment horizontal="center" vertical="top" wrapText="1"/>
    </xf>
    <xf numFmtId="0" fontId="55" fillId="14" borderId="10" xfId="160" applyFont="1" applyFill="1" applyBorder="1" applyAlignment="1">
      <alignment horizontal="center" vertical="top" wrapText="1"/>
    </xf>
    <xf numFmtId="0" fontId="55" fillId="14" borderId="11" xfId="160" applyFont="1" applyFill="1" applyBorder="1" applyAlignment="1">
      <alignment horizontal="center" vertical="top" wrapText="1"/>
    </xf>
    <xf numFmtId="0" fontId="55" fillId="14" borderId="9" xfId="160" applyFont="1" applyFill="1" applyBorder="1" applyAlignment="1">
      <alignment horizontal="center" vertical="top" wrapText="1"/>
    </xf>
    <xf numFmtId="0" fontId="57" fillId="6" borderId="10" xfId="4" applyFont="1" applyFill="1" applyBorder="1" applyAlignment="1">
      <alignment horizontal="center" vertical="center" wrapText="1"/>
    </xf>
  </cellXfs>
  <cellStyles count="384">
    <cellStyle name="Moeda" xfId="1" builtinId="4"/>
    <cellStyle name="Moeda 2" xfId="2"/>
    <cellStyle name="Normal" xfId="0" builtinId="0"/>
    <cellStyle name="Normal 2" xfId="3"/>
    <cellStyle name="Normal 2 10" xfId="4"/>
    <cellStyle name="Normal 2 11" xfId="5"/>
    <cellStyle name="Normal 2 12" xfId="6"/>
    <cellStyle name="Normal 2 13" xfId="7"/>
    <cellStyle name="Normal 2 14" xfId="8"/>
    <cellStyle name="Normal 2 15" xfId="9"/>
    <cellStyle name="Normal 2 16" xfId="10"/>
    <cellStyle name="Normal 2 17" xfId="11"/>
    <cellStyle name="Normal 2 18" xfId="12"/>
    <cellStyle name="Normal 2 19" xfId="13"/>
    <cellStyle name="Normal 2 2" xfId="14"/>
    <cellStyle name="Normal 2 2 10" xfId="15"/>
    <cellStyle name="Normal 2 2 11" xfId="16"/>
    <cellStyle name="Normal 2 2 12" xfId="17"/>
    <cellStyle name="Normal 2 2 13" xfId="18"/>
    <cellStyle name="Normal 2 2 14" xfId="19"/>
    <cellStyle name="Normal 2 2 15" xfId="20"/>
    <cellStyle name="Normal 2 2 16" xfId="21"/>
    <cellStyle name="Normal 2 2 17" xfId="22"/>
    <cellStyle name="Normal 2 2 18" xfId="23"/>
    <cellStyle name="Normal 2 2 19" xfId="24"/>
    <cellStyle name="Normal 2 2 2" xfId="25"/>
    <cellStyle name="Normal 2 2 20" xfId="26"/>
    <cellStyle name="Normal 2 2 3" xfId="27"/>
    <cellStyle name="Normal 2 2 4" xfId="28"/>
    <cellStyle name="Normal 2 2 5" xfId="29"/>
    <cellStyle name="Normal 2 2 6" xfId="30"/>
    <cellStyle name="Normal 2 2 7" xfId="31"/>
    <cellStyle name="Normal 2 2 8" xfId="32"/>
    <cellStyle name="Normal 2 2 9" xfId="33"/>
    <cellStyle name="Normal 2 20" xfId="34"/>
    <cellStyle name="Normal 2 21" xfId="35"/>
    <cellStyle name="Normal 2 22" xfId="36"/>
    <cellStyle name="Normal 2 23" xfId="37"/>
    <cellStyle name="Normal 2 24" xfId="38"/>
    <cellStyle name="Normal 2 25" xfId="39"/>
    <cellStyle name="Normal 2 26" xfId="40"/>
    <cellStyle name="Normal 2 27" xfId="41"/>
    <cellStyle name="Normal 2 3" xfId="42"/>
    <cellStyle name="Normal 2 3 10" xfId="43"/>
    <cellStyle name="Normal 2 3 11" xfId="44"/>
    <cellStyle name="Normal 2 3 12" xfId="45"/>
    <cellStyle name="Normal 2 3 13" xfId="46"/>
    <cellStyle name="Normal 2 3 14" xfId="47"/>
    <cellStyle name="Normal 2 3 15" xfId="48"/>
    <cellStyle name="Normal 2 3 16" xfId="49"/>
    <cellStyle name="Normal 2 3 17" xfId="50"/>
    <cellStyle name="Normal 2 3 18" xfId="51"/>
    <cellStyle name="Normal 2 3 19" xfId="52"/>
    <cellStyle name="Normal 2 3 2" xfId="53"/>
    <cellStyle name="Normal 2 3 20" xfId="54"/>
    <cellStyle name="Normal 2 3 3" xfId="55"/>
    <cellStyle name="Normal 2 3 4" xfId="56"/>
    <cellStyle name="Normal 2 3 5" xfId="57"/>
    <cellStyle name="Normal 2 3 6" xfId="58"/>
    <cellStyle name="Normal 2 3 7" xfId="59"/>
    <cellStyle name="Normal 2 3 8" xfId="60"/>
    <cellStyle name="Normal 2 3 9" xfId="61"/>
    <cellStyle name="Normal 2 4" xfId="62"/>
    <cellStyle name="Normal 2 4 10" xfId="63"/>
    <cellStyle name="Normal 2 4 11" xfId="64"/>
    <cellStyle name="Normal 2 4 12" xfId="65"/>
    <cellStyle name="Normal 2 4 13" xfId="66"/>
    <cellStyle name="Normal 2 4 14" xfId="67"/>
    <cellStyle name="Normal 2 4 15" xfId="68"/>
    <cellStyle name="Normal 2 4 16" xfId="69"/>
    <cellStyle name="Normal 2 4 17" xfId="70"/>
    <cellStyle name="Normal 2 4 18" xfId="71"/>
    <cellStyle name="Normal 2 4 19" xfId="72"/>
    <cellStyle name="Normal 2 4 2" xfId="73"/>
    <cellStyle name="Normal 2 4 20" xfId="74"/>
    <cellStyle name="Normal 2 4 3" xfId="75"/>
    <cellStyle name="Normal 2 4 4" xfId="76"/>
    <cellStyle name="Normal 2 4 5" xfId="77"/>
    <cellStyle name="Normal 2 4 6" xfId="78"/>
    <cellStyle name="Normal 2 4 7" xfId="79"/>
    <cellStyle name="Normal 2 4 8" xfId="80"/>
    <cellStyle name="Normal 2 4 9" xfId="81"/>
    <cellStyle name="Normal 2 5" xfId="82"/>
    <cellStyle name="Normal 2 5 10" xfId="83"/>
    <cellStyle name="Normal 2 5 11" xfId="84"/>
    <cellStyle name="Normal 2 5 12" xfId="85"/>
    <cellStyle name="Normal 2 5 13" xfId="86"/>
    <cellStyle name="Normal 2 5 14" xfId="87"/>
    <cellStyle name="Normal 2 5 15" xfId="88"/>
    <cellStyle name="Normal 2 5 16" xfId="89"/>
    <cellStyle name="Normal 2 5 17" xfId="90"/>
    <cellStyle name="Normal 2 5 18" xfId="91"/>
    <cellStyle name="Normal 2 5 19" xfId="92"/>
    <cellStyle name="Normal 2 5 2" xfId="93"/>
    <cellStyle name="Normal 2 5 20" xfId="94"/>
    <cellStyle name="Normal 2 5 3" xfId="95"/>
    <cellStyle name="Normal 2 5 4" xfId="96"/>
    <cellStyle name="Normal 2 5 5" xfId="97"/>
    <cellStyle name="Normal 2 5 6" xfId="98"/>
    <cellStyle name="Normal 2 5 7" xfId="99"/>
    <cellStyle name="Normal 2 5 8" xfId="100"/>
    <cellStyle name="Normal 2 5 9" xfId="101"/>
    <cellStyle name="Normal 2 6" xfId="102"/>
    <cellStyle name="Normal 2 6 10" xfId="103"/>
    <cellStyle name="Normal 2 6 11" xfId="104"/>
    <cellStyle name="Normal 2 6 12" xfId="105"/>
    <cellStyle name="Normal 2 6 13" xfId="106"/>
    <cellStyle name="Normal 2 6 14" xfId="107"/>
    <cellStyle name="Normal 2 6 15" xfId="108"/>
    <cellStyle name="Normal 2 6 16" xfId="109"/>
    <cellStyle name="Normal 2 6 17" xfId="110"/>
    <cellStyle name="Normal 2 6 18" xfId="111"/>
    <cellStyle name="Normal 2 6 19" xfId="112"/>
    <cellStyle name="Normal 2 6 2" xfId="113"/>
    <cellStyle name="Normal 2 6 20" xfId="114"/>
    <cellStyle name="Normal 2 6 3" xfId="115"/>
    <cellStyle name="Normal 2 6 4" xfId="116"/>
    <cellStyle name="Normal 2 6 5" xfId="117"/>
    <cellStyle name="Normal 2 6 6" xfId="118"/>
    <cellStyle name="Normal 2 6 7" xfId="119"/>
    <cellStyle name="Normal 2 6 8" xfId="120"/>
    <cellStyle name="Normal 2 6 9" xfId="121"/>
    <cellStyle name="Normal 2 7" xfId="122"/>
    <cellStyle name="Normal 2 7 10" xfId="123"/>
    <cellStyle name="Normal 2 7 11" xfId="124"/>
    <cellStyle name="Normal 2 7 12" xfId="125"/>
    <cellStyle name="Normal 2 7 13" xfId="126"/>
    <cellStyle name="Normal 2 7 14" xfId="127"/>
    <cellStyle name="Normal 2 7 15" xfId="128"/>
    <cellStyle name="Normal 2 7 16" xfId="129"/>
    <cellStyle name="Normal 2 7 17" xfId="130"/>
    <cellStyle name="Normal 2 7 18" xfId="131"/>
    <cellStyle name="Normal 2 7 19" xfId="132"/>
    <cellStyle name="Normal 2 7 2" xfId="133"/>
    <cellStyle name="Normal 2 7 20" xfId="134"/>
    <cellStyle name="Normal 2 7 3" xfId="135"/>
    <cellStyle name="Normal 2 7 4" xfId="136"/>
    <cellStyle name="Normal 2 7 5" xfId="137"/>
    <cellStyle name="Normal 2 7 6" xfId="138"/>
    <cellStyle name="Normal 2 7 7" xfId="139"/>
    <cellStyle name="Normal 2 7 8" xfId="140"/>
    <cellStyle name="Normal 2 7 9" xfId="141"/>
    <cellStyle name="Normal 2 8" xfId="142"/>
    <cellStyle name="Normal 2 9" xfId="143"/>
    <cellStyle name="Normal 2_Planilha Valença" xfId="144"/>
    <cellStyle name="Normal 2_Planilha Valença 2" xfId="145"/>
    <cellStyle name="Normal 29" xfId="146"/>
    <cellStyle name="Normal 3" xfId="147"/>
    <cellStyle name="Normal 3 10" xfId="148"/>
    <cellStyle name="Normal 3 11" xfId="149"/>
    <cellStyle name="Normal 3 12" xfId="150"/>
    <cellStyle name="Normal 3 13" xfId="151"/>
    <cellStyle name="Normal 3 14" xfId="152"/>
    <cellStyle name="Normal 3 15" xfId="153"/>
    <cellStyle name="Normal 3 16" xfId="154"/>
    <cellStyle name="Normal 3 17" xfId="155"/>
    <cellStyle name="Normal 3 18" xfId="156"/>
    <cellStyle name="Normal 3 19" xfId="157"/>
    <cellStyle name="Normal 3 2" xfId="158"/>
    <cellStyle name="Normal 3 20" xfId="159"/>
    <cellStyle name="Normal 3 21" xfId="160"/>
    <cellStyle name="Normal 3 3" xfId="161"/>
    <cellStyle name="Normal 3 4" xfId="162"/>
    <cellStyle name="Normal 3 5" xfId="163"/>
    <cellStyle name="Normal 3 6" xfId="164"/>
    <cellStyle name="Normal 3 7" xfId="165"/>
    <cellStyle name="Normal 3 8" xfId="166"/>
    <cellStyle name="Normal 3 9" xfId="167"/>
    <cellStyle name="Normal 4" xfId="168"/>
    <cellStyle name="Normal 4 10" xfId="169"/>
    <cellStyle name="Normal 4 11" xfId="170"/>
    <cellStyle name="Normal 4 12" xfId="171"/>
    <cellStyle name="Normal 4 13" xfId="172"/>
    <cellStyle name="Normal 4 14" xfId="173"/>
    <cellStyle name="Normal 4 15" xfId="174"/>
    <cellStyle name="Normal 4 16" xfId="175"/>
    <cellStyle name="Normal 4 17" xfId="176"/>
    <cellStyle name="Normal 4 18" xfId="177"/>
    <cellStyle name="Normal 4 19" xfId="178"/>
    <cellStyle name="Normal 4 2" xfId="179"/>
    <cellStyle name="Normal 4 20" xfId="180"/>
    <cellStyle name="Normal 4 3" xfId="181"/>
    <cellStyle name="Normal 4 4" xfId="182"/>
    <cellStyle name="Normal 4 5" xfId="183"/>
    <cellStyle name="Normal 4 6" xfId="184"/>
    <cellStyle name="Normal 4 7" xfId="185"/>
    <cellStyle name="Normal 4 8" xfId="186"/>
    <cellStyle name="Normal 4 9" xfId="187"/>
    <cellStyle name="Normal 5" xfId="188"/>
    <cellStyle name="Normal 5 10" xfId="189"/>
    <cellStyle name="Normal 5 11" xfId="190"/>
    <cellStyle name="Normal 5 12" xfId="191"/>
    <cellStyle name="Normal 5 13" xfId="192"/>
    <cellStyle name="Normal 5 14" xfId="193"/>
    <cellStyle name="Normal 5 15" xfId="194"/>
    <cellStyle name="Normal 5 16" xfId="195"/>
    <cellStyle name="Normal 5 17" xfId="196"/>
    <cellStyle name="Normal 5 18" xfId="197"/>
    <cellStyle name="Normal 5 19" xfId="198"/>
    <cellStyle name="Normal 5 2" xfId="199"/>
    <cellStyle name="Normal 5 20" xfId="200"/>
    <cellStyle name="Normal 5 3" xfId="201"/>
    <cellStyle name="Normal 5 4" xfId="202"/>
    <cellStyle name="Normal 5 5" xfId="203"/>
    <cellStyle name="Normal 5 6" xfId="204"/>
    <cellStyle name="Normal 5 7" xfId="205"/>
    <cellStyle name="Normal 5 8" xfId="206"/>
    <cellStyle name="Normal 5 9" xfId="207"/>
    <cellStyle name="Normal 6" xfId="208"/>
    <cellStyle name="Normal 6 10" xfId="209"/>
    <cellStyle name="Normal 6 11" xfId="210"/>
    <cellStyle name="Normal 6 12" xfId="211"/>
    <cellStyle name="Normal 6 13" xfId="212"/>
    <cellStyle name="Normal 6 14" xfId="213"/>
    <cellStyle name="Normal 6 15" xfId="214"/>
    <cellStyle name="Normal 6 16" xfId="215"/>
    <cellStyle name="Normal 6 17" xfId="216"/>
    <cellStyle name="Normal 6 18" xfId="217"/>
    <cellStyle name="Normal 6 19" xfId="218"/>
    <cellStyle name="Normal 6 2" xfId="219"/>
    <cellStyle name="Normal 6 20" xfId="220"/>
    <cellStyle name="Normal 6 3" xfId="221"/>
    <cellStyle name="Normal 6 4" xfId="222"/>
    <cellStyle name="Normal 6 5" xfId="223"/>
    <cellStyle name="Normal 6 6" xfId="224"/>
    <cellStyle name="Normal 6 7" xfId="225"/>
    <cellStyle name="Normal 6 8" xfId="226"/>
    <cellStyle name="Normal 6 9" xfId="227"/>
    <cellStyle name="Normal 7" xfId="228"/>
    <cellStyle name="Normal 7 10" xfId="229"/>
    <cellStyle name="Normal 7 11" xfId="230"/>
    <cellStyle name="Normal 7 12" xfId="231"/>
    <cellStyle name="Normal 7 13" xfId="232"/>
    <cellStyle name="Normal 7 14" xfId="233"/>
    <cellStyle name="Normal 7 15" xfId="234"/>
    <cellStyle name="Normal 7 16" xfId="235"/>
    <cellStyle name="Normal 7 17" xfId="236"/>
    <cellStyle name="Normal 7 18" xfId="237"/>
    <cellStyle name="Normal 7 19" xfId="238"/>
    <cellStyle name="Normal 7 2" xfId="239"/>
    <cellStyle name="Normal 7 20" xfId="240"/>
    <cellStyle name="Normal 7 3" xfId="241"/>
    <cellStyle name="Normal 7 4" xfId="242"/>
    <cellStyle name="Normal 7 5" xfId="243"/>
    <cellStyle name="Normal 7 6" xfId="244"/>
    <cellStyle name="Normal 7 7" xfId="245"/>
    <cellStyle name="Normal 7 8" xfId="246"/>
    <cellStyle name="Normal 7 9" xfId="247"/>
    <cellStyle name="Normal 8" xfId="248"/>
    <cellStyle name="Normal 9" xfId="249"/>
    <cellStyle name="Normal_ORÇAMENTO-HAB" xfId="250"/>
    <cellStyle name="Normal_Planilha Elesbão Veloso - Urgência e Acesso Lavanderia" xfId="383"/>
    <cellStyle name="Porcentagem" xfId="251" builtinId="5"/>
    <cellStyle name="Porcentagem 2" xfId="252"/>
    <cellStyle name="Porcentagem 2 2" xfId="253"/>
    <cellStyle name="Porcentagem 2 3" xfId="254"/>
    <cellStyle name="Separador de milhares 10" xfId="256"/>
    <cellStyle name="Separador de milhares 2" xfId="257"/>
    <cellStyle name="Separador de milhares 2 10" xfId="258"/>
    <cellStyle name="Separador de milhares 2 11" xfId="259"/>
    <cellStyle name="Separador de milhares 2 12" xfId="260"/>
    <cellStyle name="Separador de milhares 2 13" xfId="261"/>
    <cellStyle name="Separador de milhares 2 14" xfId="262"/>
    <cellStyle name="Separador de milhares 2 15" xfId="263"/>
    <cellStyle name="Separador de milhares 2 16" xfId="264"/>
    <cellStyle name="Separador de milhares 2 17" xfId="265"/>
    <cellStyle name="Separador de milhares 2 18" xfId="266"/>
    <cellStyle name="Separador de milhares 2 19" xfId="267"/>
    <cellStyle name="Separador de milhares 2 2" xfId="268"/>
    <cellStyle name="Separador de milhares 2 20" xfId="269"/>
    <cellStyle name="Separador de milhares 2 21" xfId="270"/>
    <cellStyle name="Separador de milhares 2 3" xfId="271"/>
    <cellStyle name="Separador de milhares 2 4" xfId="272"/>
    <cellStyle name="Separador de milhares 2 5" xfId="273"/>
    <cellStyle name="Separador de milhares 2 6" xfId="274"/>
    <cellStyle name="Separador de milhares 2 7" xfId="275"/>
    <cellStyle name="Separador de milhares 2 8" xfId="276"/>
    <cellStyle name="Separador de milhares 2 9" xfId="277"/>
    <cellStyle name="Separador de milhares 29" xfId="278"/>
    <cellStyle name="Separador de milhares 3" xfId="279"/>
    <cellStyle name="Separador de milhares 3 10" xfId="280"/>
    <cellStyle name="Separador de milhares 3 11" xfId="281"/>
    <cellStyle name="Separador de milhares 3 12" xfId="282"/>
    <cellStyle name="Separador de milhares 3 13" xfId="283"/>
    <cellStyle name="Separador de milhares 3 14" xfId="284"/>
    <cellStyle name="Separador de milhares 3 15" xfId="285"/>
    <cellStyle name="Separador de milhares 3 16" xfId="286"/>
    <cellStyle name="Separador de milhares 3 17" xfId="287"/>
    <cellStyle name="Separador de milhares 3 18" xfId="288"/>
    <cellStyle name="Separador de milhares 3 19" xfId="289"/>
    <cellStyle name="Separador de milhares 3 2" xfId="290"/>
    <cellStyle name="Separador de milhares 3 20" xfId="291"/>
    <cellStyle name="Separador de milhares 3 3" xfId="292"/>
    <cellStyle name="Separador de milhares 3 4" xfId="293"/>
    <cellStyle name="Separador de milhares 3 5" xfId="294"/>
    <cellStyle name="Separador de milhares 3 6" xfId="295"/>
    <cellStyle name="Separador de milhares 3 7" xfId="296"/>
    <cellStyle name="Separador de milhares 3 8" xfId="297"/>
    <cellStyle name="Separador de milhares 3 9" xfId="298"/>
    <cellStyle name="Separador de milhares 4" xfId="299"/>
    <cellStyle name="Separador de milhares 4 10" xfId="300"/>
    <cellStyle name="Separador de milhares 4 11" xfId="301"/>
    <cellStyle name="Separador de milhares 4 12" xfId="302"/>
    <cellStyle name="Separador de milhares 4 13" xfId="303"/>
    <cellStyle name="Separador de milhares 4 14" xfId="304"/>
    <cellStyle name="Separador de milhares 4 15" xfId="305"/>
    <cellStyle name="Separador de milhares 4 16" xfId="306"/>
    <cellStyle name="Separador de milhares 4 17" xfId="307"/>
    <cellStyle name="Separador de milhares 4 18" xfId="308"/>
    <cellStyle name="Separador de milhares 4 19" xfId="309"/>
    <cellStyle name="Separador de milhares 4 2" xfId="310"/>
    <cellStyle name="Separador de milhares 4 20" xfId="311"/>
    <cellStyle name="Separador de milhares 4 3" xfId="312"/>
    <cellStyle name="Separador de milhares 4 4" xfId="313"/>
    <cellStyle name="Separador de milhares 4 5" xfId="314"/>
    <cellStyle name="Separador de milhares 4 6" xfId="315"/>
    <cellStyle name="Separador de milhares 4 7" xfId="316"/>
    <cellStyle name="Separador de milhares 4 8" xfId="317"/>
    <cellStyle name="Separador de milhares 4 9" xfId="318"/>
    <cellStyle name="Separador de milhares 5" xfId="319"/>
    <cellStyle name="Separador de milhares 5 10" xfId="320"/>
    <cellStyle name="Separador de milhares 5 11" xfId="321"/>
    <cellStyle name="Separador de milhares 5 12" xfId="322"/>
    <cellStyle name="Separador de milhares 5 13" xfId="323"/>
    <cellStyle name="Separador de milhares 5 14" xfId="324"/>
    <cellStyle name="Separador de milhares 5 15" xfId="325"/>
    <cellStyle name="Separador de milhares 5 16" xfId="326"/>
    <cellStyle name="Separador de milhares 5 17" xfId="327"/>
    <cellStyle name="Separador de milhares 5 18" xfId="328"/>
    <cellStyle name="Separador de milhares 5 19" xfId="329"/>
    <cellStyle name="Separador de milhares 5 2" xfId="330"/>
    <cellStyle name="Separador de milhares 5 20" xfId="331"/>
    <cellStyle name="Separador de milhares 5 3" xfId="332"/>
    <cellStyle name="Separador de milhares 5 4" xfId="333"/>
    <cellStyle name="Separador de milhares 5 5" xfId="334"/>
    <cellStyle name="Separador de milhares 5 6" xfId="335"/>
    <cellStyle name="Separador de milhares 5 7" xfId="336"/>
    <cellStyle name="Separador de milhares 5 8" xfId="337"/>
    <cellStyle name="Separador de milhares 5 9" xfId="338"/>
    <cellStyle name="Separador de milhares 6" xfId="339"/>
    <cellStyle name="Separador de milhares 6 10" xfId="340"/>
    <cellStyle name="Separador de milhares 6 11" xfId="341"/>
    <cellStyle name="Separador de milhares 6 12" xfId="342"/>
    <cellStyle name="Separador de milhares 6 13" xfId="343"/>
    <cellStyle name="Separador de milhares 6 14" xfId="344"/>
    <cellStyle name="Separador de milhares 6 15" xfId="345"/>
    <cellStyle name="Separador de milhares 6 16" xfId="346"/>
    <cellStyle name="Separador de milhares 6 17" xfId="347"/>
    <cellStyle name="Separador de milhares 6 18" xfId="348"/>
    <cellStyle name="Separador de milhares 6 19" xfId="349"/>
    <cellStyle name="Separador de milhares 6 2" xfId="350"/>
    <cellStyle name="Separador de milhares 6 20" xfId="351"/>
    <cellStyle name="Separador de milhares 6 3" xfId="352"/>
    <cellStyle name="Separador de milhares 6 4" xfId="353"/>
    <cellStyle name="Separador de milhares 6 5" xfId="354"/>
    <cellStyle name="Separador de milhares 6 6" xfId="355"/>
    <cellStyle name="Separador de milhares 6 7" xfId="356"/>
    <cellStyle name="Separador de milhares 6 8" xfId="357"/>
    <cellStyle name="Separador de milhares 6 9" xfId="358"/>
    <cellStyle name="Separador de milhares 7" xfId="359"/>
    <cellStyle name="Separador de milhares 7 10" xfId="360"/>
    <cellStyle name="Separador de milhares 7 11" xfId="361"/>
    <cellStyle name="Separador de milhares 7 12" xfId="362"/>
    <cellStyle name="Separador de milhares 7 13" xfId="363"/>
    <cellStyle name="Separador de milhares 7 14" xfId="364"/>
    <cellStyle name="Separador de milhares 7 15" xfId="365"/>
    <cellStyle name="Separador de milhares 7 16" xfId="366"/>
    <cellStyle name="Separador de milhares 7 17" xfId="367"/>
    <cellStyle name="Separador de milhares 7 18" xfId="368"/>
    <cellStyle name="Separador de milhares 7 19" xfId="369"/>
    <cellStyle name="Separador de milhares 7 2" xfId="370"/>
    <cellStyle name="Separador de milhares 7 20" xfId="371"/>
    <cellStyle name="Separador de milhares 7 3" xfId="372"/>
    <cellStyle name="Separador de milhares 7 4" xfId="373"/>
    <cellStyle name="Separador de milhares 7 5" xfId="374"/>
    <cellStyle name="Separador de milhares 7 6" xfId="375"/>
    <cellStyle name="Separador de milhares 7 7" xfId="376"/>
    <cellStyle name="Separador de milhares 7 8" xfId="377"/>
    <cellStyle name="Separador de milhares 7 9" xfId="378"/>
    <cellStyle name="Separador de milhares 8" xfId="379"/>
    <cellStyle name="Separador de milhares 9" xfId="380"/>
    <cellStyle name="Separador de milhares 9 2" xfId="381"/>
    <cellStyle name="Vírgula" xfId="255" builtinId="3"/>
    <cellStyle name="Vírgula 2" xfId="3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19844</xdr:colOff>
      <xdr:row>1</xdr:row>
      <xdr:rowOff>57149</xdr:rowOff>
    </xdr:from>
    <xdr:to>
      <xdr:col>2</xdr:col>
      <xdr:colOff>1895475</xdr:colOff>
      <xdr:row>7</xdr:row>
      <xdr:rowOff>148827</xdr:rowOff>
    </xdr:to>
    <xdr:pic>
      <xdr:nvPicPr>
        <xdr:cNvPr id="365632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344" y="285352"/>
          <a:ext cx="2431256" cy="14608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1904999</xdr:colOff>
      <xdr:row>1</xdr:row>
      <xdr:rowOff>1</xdr:rowOff>
    </xdr:from>
    <xdr:to>
      <xdr:col>4</xdr:col>
      <xdr:colOff>753139</xdr:colOff>
      <xdr:row>8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2778124" y="228204"/>
          <a:ext cx="2806968" cy="156765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2400" b="1" i="0" strike="noStrike">
              <a:solidFill>
                <a:srgbClr val="000000"/>
              </a:solidFill>
              <a:latin typeface="Arial Narrow"/>
            </a:rPr>
            <a:t>SECRETARIA DE ESTADO DA SAÚDE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4150179</xdr:colOff>
      <xdr:row>1</xdr:row>
      <xdr:rowOff>13608</xdr:rowOff>
    </xdr:from>
    <xdr:to>
      <xdr:col>6</xdr:col>
      <xdr:colOff>0</xdr:colOff>
      <xdr:row>7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53000" y="244929"/>
          <a:ext cx="2952750" cy="1387928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2400" b="1" i="0" strike="noStrike">
              <a:solidFill>
                <a:srgbClr val="000000"/>
              </a:solidFill>
              <a:latin typeface="Arial Narrow"/>
            </a:rPr>
            <a:t>SECRETARIA DE ESTADO</a:t>
          </a:r>
          <a:r>
            <a:rPr lang="pt-BR" sz="2400" b="1" i="0" strike="noStrike" baseline="0">
              <a:solidFill>
                <a:srgbClr val="000000"/>
              </a:solidFill>
              <a:latin typeface="Arial Narrow"/>
            </a:rPr>
            <a:t> DA SAÚDE</a:t>
          </a:r>
          <a:endParaRPr lang="pt-BR" sz="2400" b="1" i="0" strike="noStrike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1</xdr:col>
      <xdr:colOff>54429</xdr:colOff>
      <xdr:row>1</xdr:row>
      <xdr:rowOff>68036</xdr:rowOff>
    </xdr:from>
    <xdr:to>
      <xdr:col>2</xdr:col>
      <xdr:colOff>4152900</xdr:colOff>
      <xdr:row>6</xdr:row>
      <xdr:rowOff>180975</xdr:rowOff>
    </xdr:to>
    <xdr:pic>
      <xdr:nvPicPr>
        <xdr:cNvPr id="366657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393" y="299357"/>
          <a:ext cx="4588328" cy="1269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16144</xdr:colOff>
      <xdr:row>1</xdr:row>
      <xdr:rowOff>16143</xdr:rowOff>
    </xdr:from>
    <xdr:to>
      <xdr:col>4</xdr:col>
      <xdr:colOff>1145</xdr:colOff>
      <xdr:row>6</xdr:row>
      <xdr:rowOff>218042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686837" y="211233"/>
          <a:ext cx="3760573" cy="134949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lnSpc>
              <a:spcPts val="2400"/>
            </a:lnSpc>
            <a:defRPr sz="1000"/>
          </a:pPr>
          <a:r>
            <a:rPr lang="pt-BR" sz="2200" b="1" i="0" strike="noStrike">
              <a:solidFill>
                <a:srgbClr val="000000"/>
              </a:solidFill>
              <a:latin typeface="Arial Narrow"/>
            </a:rPr>
            <a:t>SECRETARIA DE ESTADO DA SAÚDE</a:t>
          </a: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1</xdr:col>
      <xdr:colOff>3409950</xdr:colOff>
      <xdr:row>6</xdr:row>
      <xdr:rowOff>190500</xdr:rowOff>
    </xdr:to>
    <xdr:pic>
      <xdr:nvPicPr>
        <xdr:cNvPr id="367681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304800"/>
          <a:ext cx="36671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1406598</xdr:colOff>
      <xdr:row>1</xdr:row>
      <xdr:rowOff>44303</xdr:rowOff>
    </xdr:from>
    <xdr:to>
      <xdr:col>3</xdr:col>
      <xdr:colOff>11076</xdr:colOff>
      <xdr:row>6</xdr:row>
      <xdr:rowOff>210435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835348" y="276890"/>
          <a:ext cx="2204042" cy="1329068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/>
          <a:r>
            <a:rPr lang="pt-BR" sz="2000" b="1" i="0">
              <a:effectLst/>
              <a:latin typeface="+mn-lt"/>
              <a:ea typeface="+mn-ea"/>
              <a:cs typeface="+mn-cs"/>
            </a:rPr>
            <a:t>SECRETARIA DE ESTADO DA SAÚDE</a:t>
          </a:r>
          <a:endParaRPr lang="pt-BR" sz="2000">
            <a:effectLst/>
          </a:endParaRPr>
        </a:p>
      </xdr:txBody>
    </xdr:sp>
    <xdr:clientData/>
  </xdr:twoCellAnchor>
  <xdr:twoCellAnchor>
    <xdr:from>
      <xdr:col>1</xdr:col>
      <xdr:colOff>22151</xdr:colOff>
      <xdr:row>1</xdr:row>
      <xdr:rowOff>55849</xdr:rowOff>
    </xdr:from>
    <xdr:to>
      <xdr:col>2</xdr:col>
      <xdr:colOff>1400174</xdr:colOff>
      <xdr:row>6</xdr:row>
      <xdr:rowOff>47625</xdr:rowOff>
    </xdr:to>
    <xdr:pic>
      <xdr:nvPicPr>
        <xdr:cNvPr id="368705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2267" y="288436"/>
          <a:ext cx="2496657" cy="1154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18</xdr:row>
      <xdr:rowOff>47625</xdr:rowOff>
    </xdr:from>
    <xdr:to>
      <xdr:col>12</xdr:col>
      <xdr:colOff>19050</xdr:colOff>
      <xdr:row>29</xdr:row>
      <xdr:rowOff>133350</xdr:rowOff>
    </xdr:to>
    <xdr:pic>
      <xdr:nvPicPr>
        <xdr:cNvPr id="369728" name="Objeto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2531" t="-5362" r="-2596" b="-7764"/>
        <a:stretch>
          <a:fillRect/>
        </a:stretch>
      </xdr:blipFill>
      <xdr:spPr bwMode="auto">
        <a:xfrm>
          <a:off x="609600" y="4619625"/>
          <a:ext cx="441007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0</xdr:row>
      <xdr:rowOff>28575</xdr:rowOff>
    </xdr:from>
    <xdr:to>
      <xdr:col>3</xdr:col>
      <xdr:colOff>352425</xdr:colOff>
      <xdr:row>2</xdr:row>
      <xdr:rowOff>285750</xdr:rowOff>
    </xdr:to>
    <xdr:pic>
      <xdr:nvPicPr>
        <xdr:cNvPr id="369729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28575"/>
          <a:ext cx="1476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vTabela$ctl49$lnkDescricao','')" TargetMode="External"/><Relationship Id="rId2" Type="http://schemas.openxmlformats.org/officeDocument/2006/relationships/hyperlink" Target="javascript:__doPostBack('grvTabela$ctl07$lnkDescricao','')" TargetMode="External"/><Relationship Id="rId1" Type="http://schemas.openxmlformats.org/officeDocument/2006/relationships/hyperlink" Target="javascript:__doPostBack('grvTabela$ctl45$lnkDescricao','')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__doPostBack('grvTabela$ctl65$lnkDescricao',''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8"/>
  <sheetViews>
    <sheetView tabSelected="1" view="pageBreakPreview" topLeftCell="A13" zoomScale="96" zoomScaleSheetLayoutView="96" workbookViewId="0">
      <selection activeCell="M229" sqref="M229"/>
    </sheetView>
  </sheetViews>
  <sheetFormatPr defaultRowHeight="18" customHeight="1" x14ac:dyDescent="0.25"/>
  <cols>
    <col min="1" max="1" width="4.7109375" style="21" customWidth="1"/>
    <col min="2" max="2" width="8.28515625" style="25" customWidth="1"/>
    <col min="3" max="3" width="47.7109375" style="21" customWidth="1"/>
    <col min="4" max="4" width="11.5703125" style="21" customWidth="1"/>
    <col min="5" max="5" width="11.42578125" style="21" customWidth="1"/>
    <col min="6" max="6" width="6.7109375" style="22" customWidth="1"/>
    <col min="7" max="7" width="10.7109375" style="26" customWidth="1"/>
    <col min="8" max="8" width="14.42578125" style="24" customWidth="1"/>
    <col min="9" max="9" width="16.140625" style="24" customWidth="1"/>
    <col min="10" max="10" width="18" style="21" customWidth="1"/>
    <col min="11" max="11" width="10" style="21" customWidth="1"/>
    <col min="12" max="16384" width="9.140625" style="21"/>
  </cols>
  <sheetData>
    <row r="1" spans="2:11" ht="18" customHeight="1" thickBot="1" x14ac:dyDescent="0.3">
      <c r="B1" s="27"/>
      <c r="C1" s="28"/>
      <c r="D1" s="28"/>
      <c r="E1" s="28"/>
      <c r="F1" s="29"/>
      <c r="G1" s="30"/>
      <c r="H1" s="31"/>
      <c r="I1" s="31"/>
      <c r="J1" s="28"/>
      <c r="K1" s="28"/>
    </row>
    <row r="2" spans="2:11" ht="18" customHeight="1" x14ac:dyDescent="0.25">
      <c r="B2" s="388"/>
      <c r="C2" s="389"/>
      <c r="D2" s="389"/>
      <c r="E2" s="389"/>
      <c r="F2" s="363" t="s">
        <v>20</v>
      </c>
      <c r="G2" s="364"/>
      <c r="H2" s="364"/>
      <c r="I2" s="364"/>
      <c r="J2" s="364"/>
      <c r="K2" s="365"/>
    </row>
    <row r="3" spans="2:11" ht="18" customHeight="1" thickBot="1" x14ac:dyDescent="0.3">
      <c r="B3" s="390"/>
      <c r="C3" s="391"/>
      <c r="D3" s="391"/>
      <c r="E3" s="391"/>
      <c r="F3" s="366"/>
      <c r="G3" s="367"/>
      <c r="H3" s="367"/>
      <c r="I3" s="367"/>
      <c r="J3" s="367"/>
      <c r="K3" s="368"/>
    </row>
    <row r="4" spans="2:11" ht="18" customHeight="1" x14ac:dyDescent="0.25">
      <c r="B4" s="390"/>
      <c r="C4" s="391"/>
      <c r="D4" s="391"/>
      <c r="E4" s="391"/>
      <c r="F4" s="369" t="s">
        <v>19</v>
      </c>
      <c r="G4" s="370"/>
      <c r="H4" s="370"/>
      <c r="I4" s="370"/>
      <c r="J4" s="370"/>
      <c r="K4" s="371"/>
    </row>
    <row r="5" spans="2:11" ht="18" customHeight="1" thickBot="1" x14ac:dyDescent="0.3">
      <c r="B5" s="390"/>
      <c r="C5" s="391"/>
      <c r="D5" s="391"/>
      <c r="E5" s="391"/>
      <c r="F5" s="372"/>
      <c r="G5" s="373"/>
      <c r="H5" s="373"/>
      <c r="I5" s="373"/>
      <c r="J5" s="373"/>
      <c r="K5" s="374"/>
    </row>
    <row r="6" spans="2:11" ht="18" customHeight="1" x14ac:dyDescent="0.25">
      <c r="B6" s="390"/>
      <c r="C6" s="391"/>
      <c r="D6" s="391"/>
      <c r="E6" s="391"/>
      <c r="F6" s="375" t="s">
        <v>15</v>
      </c>
      <c r="G6" s="376"/>
      <c r="H6" s="376"/>
      <c r="I6" s="376"/>
      <c r="J6" s="376"/>
      <c r="K6" s="377"/>
    </row>
    <row r="7" spans="2:11" ht="18" customHeight="1" x14ac:dyDescent="0.25">
      <c r="B7" s="390"/>
      <c r="C7" s="391"/>
      <c r="D7" s="391"/>
      <c r="E7" s="391"/>
      <c r="F7" s="378"/>
      <c r="G7" s="379"/>
      <c r="H7" s="379"/>
      <c r="I7" s="379"/>
      <c r="J7" s="379"/>
      <c r="K7" s="380"/>
    </row>
    <row r="8" spans="2:11" ht="15.75" customHeight="1" thickBot="1" x14ac:dyDescent="0.3">
      <c r="B8" s="390"/>
      <c r="C8" s="391"/>
      <c r="D8" s="391"/>
      <c r="E8" s="391"/>
      <c r="F8" s="381"/>
      <c r="G8" s="382"/>
      <c r="H8" s="382"/>
      <c r="I8" s="382"/>
      <c r="J8" s="382"/>
      <c r="K8" s="383"/>
    </row>
    <row r="9" spans="2:11" ht="18" customHeight="1" thickBot="1" x14ac:dyDescent="0.3">
      <c r="B9" s="354" t="s">
        <v>648</v>
      </c>
      <c r="C9" s="355"/>
      <c r="D9" s="355"/>
      <c r="E9" s="355"/>
      <c r="F9" s="355"/>
      <c r="G9" s="356"/>
      <c r="H9" s="357" t="s">
        <v>367</v>
      </c>
      <c r="I9" s="358"/>
      <c r="J9" s="358"/>
      <c r="K9" s="359"/>
    </row>
    <row r="10" spans="2:11" ht="18" customHeight="1" thickBot="1" x14ac:dyDescent="0.3">
      <c r="B10" s="354" t="s">
        <v>366</v>
      </c>
      <c r="C10" s="355"/>
      <c r="D10" s="355"/>
      <c r="E10" s="355"/>
      <c r="F10" s="355"/>
      <c r="G10" s="356"/>
      <c r="H10" s="357" t="s">
        <v>368</v>
      </c>
      <c r="I10" s="358"/>
      <c r="J10" s="358"/>
      <c r="K10" s="359"/>
    </row>
    <row r="11" spans="2:11" ht="24.95" customHeight="1" x14ac:dyDescent="0.25">
      <c r="B11" s="394" t="s">
        <v>27</v>
      </c>
      <c r="C11" s="395"/>
      <c r="D11" s="395"/>
      <c r="E11" s="395"/>
      <c r="F11" s="395"/>
      <c r="G11" s="395"/>
      <c r="H11" s="395"/>
      <c r="I11" s="395"/>
      <c r="J11" s="395"/>
      <c r="K11" s="396"/>
    </row>
    <row r="12" spans="2:11" ht="29.25" customHeight="1" x14ac:dyDescent="0.25">
      <c r="B12" s="392" t="s">
        <v>0</v>
      </c>
      <c r="C12" s="384" t="s">
        <v>1</v>
      </c>
      <c r="D12" s="384" t="s">
        <v>81</v>
      </c>
      <c r="E12" s="384" t="s">
        <v>55</v>
      </c>
      <c r="F12" s="384" t="s">
        <v>29</v>
      </c>
      <c r="G12" s="384" t="s">
        <v>28</v>
      </c>
      <c r="H12" s="386" t="s">
        <v>45</v>
      </c>
      <c r="I12" s="185" t="s">
        <v>107</v>
      </c>
      <c r="J12" s="384" t="s">
        <v>46</v>
      </c>
      <c r="K12" s="384" t="s">
        <v>17</v>
      </c>
    </row>
    <row r="13" spans="2:11" ht="15.75" x14ac:dyDescent="0.25">
      <c r="B13" s="393"/>
      <c r="C13" s="385"/>
      <c r="D13" s="385"/>
      <c r="E13" s="385"/>
      <c r="F13" s="385"/>
      <c r="G13" s="385"/>
      <c r="H13" s="387"/>
      <c r="I13" s="186">
        <v>0.2467</v>
      </c>
      <c r="J13" s="385"/>
      <c r="K13" s="385"/>
    </row>
    <row r="14" spans="2:11" x14ac:dyDescent="0.25">
      <c r="B14" s="360" t="s">
        <v>365</v>
      </c>
      <c r="C14" s="361"/>
      <c r="D14" s="361"/>
      <c r="E14" s="361"/>
      <c r="F14" s="361"/>
      <c r="G14" s="361"/>
      <c r="H14" s="361"/>
      <c r="I14" s="361"/>
      <c r="J14" s="361"/>
      <c r="K14" s="362"/>
    </row>
    <row r="15" spans="2:11" s="23" customFormat="1" ht="15.75" x14ac:dyDescent="0.25">
      <c r="B15" s="187" t="s">
        <v>2</v>
      </c>
      <c r="C15" s="124" t="s">
        <v>47</v>
      </c>
      <c r="D15" s="125"/>
      <c r="E15" s="125"/>
      <c r="F15" s="125"/>
      <c r="G15" s="125"/>
      <c r="H15" s="125"/>
      <c r="I15" s="126"/>
      <c r="J15" s="188">
        <f>SUM(J16:J20)</f>
        <v>5280.71</v>
      </c>
      <c r="K15" s="189">
        <f>J15/$J$131</f>
        <v>2.9285783608266565E-2</v>
      </c>
    </row>
    <row r="16" spans="2:11" s="247" customFormat="1" ht="15.75" x14ac:dyDescent="0.25">
      <c r="B16" s="264" t="s">
        <v>90</v>
      </c>
      <c r="C16" s="319" t="s">
        <v>320</v>
      </c>
      <c r="D16" s="265" t="s">
        <v>82</v>
      </c>
      <c r="E16" s="266" t="s">
        <v>316</v>
      </c>
      <c r="F16" s="267" t="s">
        <v>16</v>
      </c>
      <c r="G16" s="268">
        <f>'Memorial de Cálculo'!K21</f>
        <v>554.66</v>
      </c>
      <c r="H16" s="257">
        <v>3.01</v>
      </c>
      <c r="I16" s="196">
        <f>ROUND((1+I$13)*H16,2)</f>
        <v>3.75</v>
      </c>
      <c r="J16" s="269">
        <f>ROUND((G16*I16),2)</f>
        <v>2079.98</v>
      </c>
      <c r="K16" s="231"/>
    </row>
    <row r="17" spans="2:11" s="247" customFormat="1" ht="45" x14ac:dyDescent="0.25">
      <c r="B17" s="264" t="s">
        <v>268</v>
      </c>
      <c r="C17" s="319" t="s">
        <v>321</v>
      </c>
      <c r="D17" s="265" t="s">
        <v>82</v>
      </c>
      <c r="E17" s="266" t="s">
        <v>317</v>
      </c>
      <c r="F17" s="267" t="s">
        <v>29</v>
      </c>
      <c r="G17" s="268">
        <f>'Memorial de Cálculo'!K34</f>
        <v>12</v>
      </c>
      <c r="H17" s="257">
        <v>6.38</v>
      </c>
      <c r="I17" s="196">
        <f t="shared" ref="I17:I20" si="0">ROUND((1+I$13)*H17,2)</f>
        <v>7.95</v>
      </c>
      <c r="J17" s="269">
        <f t="shared" ref="J17:J20" si="1">ROUND((G17*I17),2)</f>
        <v>95.4</v>
      </c>
      <c r="K17" s="231"/>
    </row>
    <row r="18" spans="2:11" s="247" customFormat="1" ht="15.75" x14ac:dyDescent="0.25">
      <c r="B18" s="264" t="s">
        <v>269</v>
      </c>
      <c r="C18" s="319" t="s">
        <v>322</v>
      </c>
      <c r="D18" s="265" t="s">
        <v>82</v>
      </c>
      <c r="E18" s="266" t="s">
        <v>89</v>
      </c>
      <c r="F18" s="267" t="s">
        <v>29</v>
      </c>
      <c r="G18" s="268">
        <f>'Memorial de Cálculo'!K47</f>
        <v>4.5</v>
      </c>
      <c r="H18" s="257">
        <v>30.83</v>
      </c>
      <c r="I18" s="196">
        <f t="shared" si="0"/>
        <v>38.44</v>
      </c>
      <c r="J18" s="269">
        <f t="shared" si="1"/>
        <v>172.98</v>
      </c>
      <c r="K18" s="231"/>
    </row>
    <row r="19" spans="2:11" s="247" customFormat="1" ht="36" customHeight="1" x14ac:dyDescent="0.25">
      <c r="B19" s="264" t="s">
        <v>270</v>
      </c>
      <c r="C19" s="319" t="s">
        <v>318</v>
      </c>
      <c r="D19" s="265" t="s">
        <v>482</v>
      </c>
      <c r="E19" s="266"/>
      <c r="F19" s="267" t="s">
        <v>16</v>
      </c>
      <c r="G19" s="268">
        <f>'Memorial de Cálculo'!K61</f>
        <v>214.04</v>
      </c>
      <c r="H19" s="257">
        <v>7</v>
      </c>
      <c r="I19" s="196">
        <f t="shared" si="0"/>
        <v>8.73</v>
      </c>
      <c r="J19" s="269">
        <f t="shared" si="1"/>
        <v>1868.57</v>
      </c>
      <c r="K19" s="231"/>
    </row>
    <row r="20" spans="2:11" s="247" customFormat="1" ht="15.75" x14ac:dyDescent="0.25">
      <c r="B20" s="264" t="s">
        <v>271</v>
      </c>
      <c r="C20" s="319" t="s">
        <v>323</v>
      </c>
      <c r="D20" s="265" t="s">
        <v>82</v>
      </c>
      <c r="E20" s="266" t="s">
        <v>319</v>
      </c>
      <c r="F20" s="267" t="s">
        <v>16</v>
      </c>
      <c r="G20" s="268">
        <f>'Memorial de Cálculo'!K74</f>
        <v>214.04</v>
      </c>
      <c r="H20" s="257">
        <v>3.99</v>
      </c>
      <c r="I20" s="196">
        <f t="shared" si="0"/>
        <v>4.97</v>
      </c>
      <c r="J20" s="269">
        <f t="shared" si="1"/>
        <v>1063.78</v>
      </c>
      <c r="K20" s="231"/>
    </row>
    <row r="21" spans="2:11" s="23" customFormat="1" ht="15.75" x14ac:dyDescent="0.25">
      <c r="B21" s="191" t="s">
        <v>3</v>
      </c>
      <c r="C21" s="316" t="s">
        <v>305</v>
      </c>
      <c r="D21" s="125"/>
      <c r="E21" s="125"/>
      <c r="F21" s="125"/>
      <c r="G21" s="125"/>
      <c r="H21" s="125"/>
      <c r="I21" s="126"/>
      <c r="J21" s="188">
        <f>SUM(J22:J29)</f>
        <v>9785.869999999999</v>
      </c>
      <c r="K21" s="189">
        <f>J21/$J$131</f>
        <v>5.4270518782252294E-2</v>
      </c>
    </row>
    <row r="22" spans="2:11" s="247" customFormat="1" ht="15.75" x14ac:dyDescent="0.25">
      <c r="B22" s="264" t="s">
        <v>230</v>
      </c>
      <c r="C22" s="320" t="s">
        <v>377</v>
      </c>
      <c r="D22" s="265" t="s">
        <v>82</v>
      </c>
      <c r="E22" s="266" t="s">
        <v>483</v>
      </c>
      <c r="F22" s="267" t="s">
        <v>267</v>
      </c>
      <c r="G22" s="268">
        <f>'Memorial de Cálculo'!K88</f>
        <v>12.07</v>
      </c>
      <c r="H22" s="257">
        <v>35.200000000000003</v>
      </c>
      <c r="I22" s="196">
        <f>ROUND((1+I$13)*H22,2)</f>
        <v>43.88</v>
      </c>
      <c r="J22" s="269">
        <f>ROUND((G22*I22),2)</f>
        <v>529.63</v>
      </c>
      <c r="K22" s="231"/>
    </row>
    <row r="23" spans="2:11" s="247" customFormat="1" ht="30" x14ac:dyDescent="0.25">
      <c r="B23" s="264" t="s">
        <v>262</v>
      </c>
      <c r="C23" s="320" t="s">
        <v>378</v>
      </c>
      <c r="D23" s="265" t="s">
        <v>82</v>
      </c>
      <c r="E23" s="266" t="s">
        <v>328</v>
      </c>
      <c r="F23" s="267" t="s">
        <v>267</v>
      </c>
      <c r="G23" s="268">
        <f>'Memorial de Cálculo'!K101</f>
        <v>12.07</v>
      </c>
      <c r="H23" s="257">
        <v>74.17</v>
      </c>
      <c r="I23" s="196">
        <f t="shared" ref="I23:I29" si="2">ROUND((1+I$13)*H23,2)</f>
        <v>92.47</v>
      </c>
      <c r="J23" s="269">
        <f t="shared" ref="J23:J29" si="3">ROUND((G23*I23),2)</f>
        <v>1116.1099999999999</v>
      </c>
      <c r="K23" s="231"/>
    </row>
    <row r="24" spans="2:11" s="247" customFormat="1" ht="24" customHeight="1" x14ac:dyDescent="0.25">
      <c r="B24" s="264" t="s">
        <v>92</v>
      </c>
      <c r="C24" s="345" t="s">
        <v>383</v>
      </c>
      <c r="D24" s="265" t="s">
        <v>82</v>
      </c>
      <c r="E24" s="266">
        <v>73346</v>
      </c>
      <c r="F24" s="267" t="s">
        <v>267</v>
      </c>
      <c r="G24" s="268">
        <f>'Memorial de Cálculo'!K114</f>
        <v>0.72420000000000018</v>
      </c>
      <c r="H24" s="257">
        <v>1628.68</v>
      </c>
      <c r="I24" s="196">
        <f t="shared" si="2"/>
        <v>2030.48</v>
      </c>
      <c r="J24" s="269">
        <f t="shared" si="3"/>
        <v>1470.47</v>
      </c>
      <c r="K24" s="231"/>
    </row>
    <row r="25" spans="2:11" s="247" customFormat="1" ht="15.75" x14ac:dyDescent="0.25">
      <c r="B25" s="264" t="s">
        <v>263</v>
      </c>
      <c r="C25" s="320" t="s">
        <v>379</v>
      </c>
      <c r="D25" s="265" t="s">
        <v>82</v>
      </c>
      <c r="E25" s="266">
        <v>6122</v>
      </c>
      <c r="F25" s="267" t="s">
        <v>267</v>
      </c>
      <c r="G25" s="268">
        <f>'Memorial de Cálculo'!K127</f>
        <v>12.07</v>
      </c>
      <c r="H25" s="257">
        <v>311.14</v>
      </c>
      <c r="I25" s="196">
        <f t="shared" si="2"/>
        <v>387.9</v>
      </c>
      <c r="J25" s="269">
        <f t="shared" si="3"/>
        <v>4681.95</v>
      </c>
      <c r="K25" s="231"/>
    </row>
    <row r="26" spans="2:11" s="247" customFormat="1" ht="30" x14ac:dyDescent="0.25">
      <c r="B26" s="264" t="s">
        <v>324</v>
      </c>
      <c r="C26" s="320" t="s">
        <v>380</v>
      </c>
      <c r="D26" s="265" t="s">
        <v>82</v>
      </c>
      <c r="E26" s="266">
        <v>6110</v>
      </c>
      <c r="F26" s="267" t="s">
        <v>267</v>
      </c>
      <c r="G26" s="268">
        <f>'Memorial de Cálculo'!K140</f>
        <v>0.2681</v>
      </c>
      <c r="H26" s="257">
        <v>470.43</v>
      </c>
      <c r="I26" s="196">
        <f t="shared" si="2"/>
        <v>586.49</v>
      </c>
      <c r="J26" s="269">
        <f t="shared" si="3"/>
        <v>157.24</v>
      </c>
      <c r="K26" s="231"/>
    </row>
    <row r="27" spans="2:11" s="247" customFormat="1" ht="15.75" x14ac:dyDescent="0.25">
      <c r="B27" s="264" t="s">
        <v>325</v>
      </c>
      <c r="C27" s="320" t="s">
        <v>381</v>
      </c>
      <c r="D27" s="265" t="s">
        <v>82</v>
      </c>
      <c r="E27" s="266">
        <v>73361</v>
      </c>
      <c r="F27" s="267" t="s">
        <v>267</v>
      </c>
      <c r="G27" s="268">
        <f>'Memorial de Cálculo'!K153</f>
        <v>0.53620000000000001</v>
      </c>
      <c r="H27" s="257">
        <v>339.22</v>
      </c>
      <c r="I27" s="196">
        <f t="shared" si="2"/>
        <v>422.91</v>
      </c>
      <c r="J27" s="269">
        <f t="shared" si="3"/>
        <v>226.76</v>
      </c>
      <c r="K27" s="231"/>
    </row>
    <row r="28" spans="2:11" s="247" customFormat="1" ht="30" x14ac:dyDescent="0.25">
      <c r="B28" s="264" t="s">
        <v>326</v>
      </c>
      <c r="C28" s="320" t="s">
        <v>382</v>
      </c>
      <c r="D28" s="265" t="s">
        <v>82</v>
      </c>
      <c r="E28" s="266">
        <v>83534</v>
      </c>
      <c r="F28" s="267" t="s">
        <v>267</v>
      </c>
      <c r="G28" s="268">
        <f>'Memorial de Cálculo'!K166</f>
        <v>2.6040000000000001</v>
      </c>
      <c r="H28" s="257">
        <v>391.2</v>
      </c>
      <c r="I28" s="196">
        <f t="shared" si="2"/>
        <v>487.71</v>
      </c>
      <c r="J28" s="269">
        <f t="shared" si="3"/>
        <v>1270</v>
      </c>
      <c r="K28" s="231"/>
    </row>
    <row r="29" spans="2:11" s="247" customFormat="1" ht="33" x14ac:dyDescent="0.25">
      <c r="B29" s="264" t="s">
        <v>327</v>
      </c>
      <c r="C29" s="320" t="s">
        <v>660</v>
      </c>
      <c r="D29" s="265" t="s">
        <v>82</v>
      </c>
      <c r="E29" s="545" t="s">
        <v>659</v>
      </c>
      <c r="F29" s="267" t="s">
        <v>267</v>
      </c>
      <c r="G29" s="268">
        <f>'Memorial de Cálculo'!K179</f>
        <v>12.004000000000001</v>
      </c>
      <c r="H29" s="257">
        <v>22.3</v>
      </c>
      <c r="I29" s="196">
        <f t="shared" si="2"/>
        <v>27.8</v>
      </c>
      <c r="J29" s="269">
        <f t="shared" si="3"/>
        <v>333.71</v>
      </c>
      <c r="K29" s="231"/>
    </row>
    <row r="30" spans="2:11" s="23" customFormat="1" ht="15.75" x14ac:dyDescent="0.25">
      <c r="B30" s="191" t="s">
        <v>249</v>
      </c>
      <c r="C30" s="316" t="s">
        <v>306</v>
      </c>
      <c r="D30" s="125"/>
      <c r="E30" s="125"/>
      <c r="F30" s="125"/>
      <c r="G30" s="125"/>
      <c r="H30" s="125"/>
      <c r="I30" s="126"/>
      <c r="J30" s="188">
        <f>SUM(J31:J35)</f>
        <v>8960.81</v>
      </c>
      <c r="K30" s="189">
        <f>J30/$J$131</f>
        <v>4.9694897582861226E-2</v>
      </c>
    </row>
    <row r="31" spans="2:11" s="247" customFormat="1" ht="30" x14ac:dyDescent="0.25">
      <c r="B31" s="264" t="s">
        <v>254</v>
      </c>
      <c r="C31" s="345" t="s">
        <v>384</v>
      </c>
      <c r="D31" s="265" t="s">
        <v>94</v>
      </c>
      <c r="E31" s="266" t="s">
        <v>582</v>
      </c>
      <c r="F31" s="267" t="s">
        <v>16</v>
      </c>
      <c r="G31" s="268">
        <f>'Memorial de Cálculo'!K193</f>
        <v>20.574999999999999</v>
      </c>
      <c r="H31" s="257">
        <v>35.08</v>
      </c>
      <c r="I31" s="196">
        <f t="shared" ref="I31:I35" si="4">ROUND((1+I$13)*H31,2)</f>
        <v>43.73</v>
      </c>
      <c r="J31" s="269">
        <f t="shared" ref="J31:J35" si="5">ROUND((G31*I31),2)</f>
        <v>899.74</v>
      </c>
      <c r="K31" s="231"/>
    </row>
    <row r="32" spans="2:11" s="247" customFormat="1" ht="95.25" customHeight="1" x14ac:dyDescent="0.25">
      <c r="B32" s="264" t="s">
        <v>255</v>
      </c>
      <c r="C32" s="321" t="s">
        <v>485</v>
      </c>
      <c r="D32" s="265" t="s">
        <v>82</v>
      </c>
      <c r="E32" s="266">
        <v>73346</v>
      </c>
      <c r="F32" s="267" t="s">
        <v>267</v>
      </c>
      <c r="G32" s="268">
        <f>'Memorial de Cálculo'!K207</f>
        <v>3.4319999999999995</v>
      </c>
      <c r="H32" s="257">
        <v>1628.68</v>
      </c>
      <c r="I32" s="196">
        <f t="shared" si="4"/>
        <v>2030.48</v>
      </c>
      <c r="J32" s="269">
        <f t="shared" si="5"/>
        <v>6968.61</v>
      </c>
      <c r="K32" s="231"/>
    </row>
    <row r="33" spans="2:12" s="247" customFormat="1" ht="34.5" customHeight="1" x14ac:dyDescent="0.25">
      <c r="B33" s="264" t="s">
        <v>256</v>
      </c>
      <c r="C33" s="321" t="s">
        <v>385</v>
      </c>
      <c r="D33" s="265" t="s">
        <v>82</v>
      </c>
      <c r="E33" s="266" t="s">
        <v>484</v>
      </c>
      <c r="F33" s="267" t="s">
        <v>267</v>
      </c>
      <c r="G33" s="268">
        <f>'Memorial de Cálculo'!K220</f>
        <v>0</v>
      </c>
      <c r="H33" s="257">
        <v>385.67</v>
      </c>
      <c r="I33" s="196">
        <f t="shared" si="4"/>
        <v>480.81</v>
      </c>
      <c r="J33" s="269">
        <f t="shared" si="5"/>
        <v>0</v>
      </c>
      <c r="K33" s="231"/>
    </row>
    <row r="34" spans="2:12" s="247" customFormat="1" ht="34.5" customHeight="1" x14ac:dyDescent="0.25">
      <c r="B34" s="264" t="s">
        <v>266</v>
      </c>
      <c r="C34" s="321" t="s">
        <v>649</v>
      </c>
      <c r="D34" s="265" t="s">
        <v>82</v>
      </c>
      <c r="E34" s="266">
        <v>72104</v>
      </c>
      <c r="F34" s="267" t="s">
        <v>267</v>
      </c>
      <c r="G34" s="268">
        <f>'Memorial de Cálculo'!K233</f>
        <v>22.56</v>
      </c>
      <c r="H34" s="257">
        <v>24.78</v>
      </c>
      <c r="I34" s="196">
        <f t="shared" si="4"/>
        <v>30.89</v>
      </c>
      <c r="J34" s="269">
        <f t="shared" si="5"/>
        <v>696.88</v>
      </c>
      <c r="K34" s="231"/>
    </row>
    <row r="35" spans="2:12" s="247" customFormat="1" ht="75.75" customHeight="1" x14ac:dyDescent="0.25">
      <c r="B35" s="264" t="s">
        <v>279</v>
      </c>
      <c r="C35" s="320" t="s">
        <v>386</v>
      </c>
      <c r="D35" s="265" t="s">
        <v>82</v>
      </c>
      <c r="E35" s="266" t="s">
        <v>329</v>
      </c>
      <c r="F35" s="267" t="s">
        <v>16</v>
      </c>
      <c r="G35" s="268">
        <f>'Memorial de Cálculo'!K246</f>
        <v>5.7</v>
      </c>
      <c r="H35" s="257">
        <v>55.67</v>
      </c>
      <c r="I35" s="196">
        <f t="shared" si="4"/>
        <v>69.400000000000006</v>
      </c>
      <c r="J35" s="269">
        <f t="shared" si="5"/>
        <v>395.58</v>
      </c>
      <c r="K35" s="231"/>
    </row>
    <row r="36" spans="2:12" ht="15.75" x14ac:dyDescent="0.25">
      <c r="B36" s="284" t="s">
        <v>276</v>
      </c>
      <c r="C36" s="316" t="s">
        <v>307</v>
      </c>
      <c r="D36" s="193"/>
      <c r="E36" s="193"/>
      <c r="F36" s="193"/>
      <c r="G36" s="283"/>
      <c r="H36" s="193"/>
      <c r="I36" s="194"/>
      <c r="J36" s="192">
        <f>SUM(J37:J42)</f>
        <v>42405.140000000007</v>
      </c>
      <c r="K36" s="245">
        <f>J36/$J$131</f>
        <v>0.23517060280118565</v>
      </c>
    </row>
    <row r="37" spans="2:12" s="247" customFormat="1" ht="15.75" x14ac:dyDescent="0.25">
      <c r="B37" s="264" t="s">
        <v>277</v>
      </c>
      <c r="C37" s="322" t="s">
        <v>387</v>
      </c>
      <c r="D37" s="265" t="s">
        <v>84</v>
      </c>
      <c r="E37" s="266">
        <v>72110</v>
      </c>
      <c r="F37" s="267" t="s">
        <v>16</v>
      </c>
      <c r="G37" s="268">
        <f>'Memorial de Cálculo'!K260</f>
        <v>173.86950000000002</v>
      </c>
      <c r="H37" s="257">
        <v>62.07</v>
      </c>
      <c r="I37" s="196">
        <f>ROUND((1+I$13)*H37,2)</f>
        <v>77.38</v>
      </c>
      <c r="J37" s="269">
        <f t="shared" ref="J37:J42" si="6">ROUND((G37*I37),2)</f>
        <v>13454.02</v>
      </c>
      <c r="K37" s="231"/>
    </row>
    <row r="38" spans="2:12" s="247" customFormat="1" ht="37.5" customHeight="1" x14ac:dyDescent="0.25">
      <c r="B38" s="264" t="s">
        <v>280</v>
      </c>
      <c r="C38" s="322" t="s">
        <v>651</v>
      </c>
      <c r="D38" s="265" t="s">
        <v>94</v>
      </c>
      <c r="E38" s="266" t="s">
        <v>650</v>
      </c>
      <c r="F38" s="267" t="s">
        <v>16</v>
      </c>
      <c r="G38" s="268">
        <f>'Memorial de Cálculo'!K273</f>
        <v>173.86950000000002</v>
      </c>
      <c r="H38" s="257">
        <v>111.58</v>
      </c>
      <c r="I38" s="196">
        <f t="shared" ref="I38:I42" si="7">ROUND((1+I$13)*H38,2)</f>
        <v>139.11000000000001</v>
      </c>
      <c r="J38" s="269">
        <f t="shared" si="6"/>
        <v>24186.99</v>
      </c>
      <c r="K38" s="231"/>
    </row>
    <row r="39" spans="2:12" s="247" customFormat="1" ht="48" customHeight="1" x14ac:dyDescent="0.25">
      <c r="B39" s="264" t="s">
        <v>281</v>
      </c>
      <c r="C39" s="322" t="s">
        <v>330</v>
      </c>
      <c r="D39" s="265" t="s">
        <v>84</v>
      </c>
      <c r="E39" s="266" t="s">
        <v>486</v>
      </c>
      <c r="F39" s="267" t="s">
        <v>16</v>
      </c>
      <c r="G39" s="268">
        <f>'Memorial de Cálculo'!K286</f>
        <v>0</v>
      </c>
      <c r="H39" s="257">
        <v>24.37</v>
      </c>
      <c r="I39" s="196">
        <f t="shared" si="7"/>
        <v>30.38</v>
      </c>
      <c r="J39" s="269">
        <f t="shared" si="6"/>
        <v>0</v>
      </c>
      <c r="K39" s="231"/>
    </row>
    <row r="40" spans="2:12" s="247" customFormat="1" ht="15.75" x14ac:dyDescent="0.25">
      <c r="B40" s="264" t="s">
        <v>331</v>
      </c>
      <c r="C40" s="322" t="s">
        <v>388</v>
      </c>
      <c r="D40" s="265" t="s">
        <v>84</v>
      </c>
      <c r="E40" s="266" t="s">
        <v>335</v>
      </c>
      <c r="F40" s="267" t="s">
        <v>52</v>
      </c>
      <c r="G40" s="268">
        <f>'Memorial de Cálculo'!K299</f>
        <v>77.539999999999992</v>
      </c>
      <c r="H40" s="257">
        <v>22.99</v>
      </c>
      <c r="I40" s="196">
        <f t="shared" si="7"/>
        <v>28.66</v>
      </c>
      <c r="J40" s="269">
        <f t="shared" si="6"/>
        <v>2222.3000000000002</v>
      </c>
      <c r="K40" s="231"/>
    </row>
    <row r="41" spans="2:12" s="247" customFormat="1" ht="15.75" x14ac:dyDescent="0.25">
      <c r="B41" s="264" t="s">
        <v>332</v>
      </c>
      <c r="C41" s="322" t="s">
        <v>389</v>
      </c>
      <c r="D41" s="265" t="s">
        <v>84</v>
      </c>
      <c r="E41" s="266">
        <v>71623</v>
      </c>
      <c r="F41" s="267" t="s">
        <v>52</v>
      </c>
      <c r="G41" s="268">
        <f>'Memorial de Cálculo'!K312</f>
        <v>77.539999999999992</v>
      </c>
      <c r="H41" s="257">
        <v>21.96</v>
      </c>
      <c r="I41" s="196">
        <f t="shared" si="7"/>
        <v>27.38</v>
      </c>
      <c r="J41" s="269">
        <f t="shared" si="6"/>
        <v>2123.0500000000002</v>
      </c>
      <c r="K41" s="231"/>
    </row>
    <row r="42" spans="2:12" s="247" customFormat="1" ht="60" x14ac:dyDescent="0.25">
      <c r="B42" s="264" t="s">
        <v>333</v>
      </c>
      <c r="C42" s="322" t="s">
        <v>390</v>
      </c>
      <c r="D42" s="265" t="s">
        <v>84</v>
      </c>
      <c r="E42" s="266" t="s">
        <v>336</v>
      </c>
      <c r="F42" s="267" t="s">
        <v>16</v>
      </c>
      <c r="G42" s="268">
        <f>'Memorial de Cálculo'!K325</f>
        <v>5.7</v>
      </c>
      <c r="H42" s="257">
        <v>58.93</v>
      </c>
      <c r="I42" s="196">
        <f t="shared" si="7"/>
        <v>73.47</v>
      </c>
      <c r="J42" s="269">
        <f t="shared" si="6"/>
        <v>418.78</v>
      </c>
      <c r="K42" s="231"/>
    </row>
    <row r="43" spans="2:12" s="81" customFormat="1" ht="18" customHeight="1" x14ac:dyDescent="0.25">
      <c r="B43" s="195" t="s">
        <v>4</v>
      </c>
      <c r="C43" s="317" t="s">
        <v>308</v>
      </c>
      <c r="D43" s="211"/>
      <c r="E43" s="211"/>
      <c r="F43" s="211"/>
      <c r="G43" s="211"/>
      <c r="H43" s="211"/>
      <c r="I43" s="196"/>
      <c r="J43" s="285">
        <f>SUM(J44:J60)</f>
        <v>12639.06</v>
      </c>
      <c r="K43" s="231">
        <f>J43/$J$131</f>
        <v>7.0093751819716971E-2</v>
      </c>
      <c r="L43" s="286"/>
    </row>
    <row r="44" spans="2:12" s="247" customFormat="1" ht="36" customHeight="1" x14ac:dyDescent="0.25">
      <c r="B44" s="264" t="s">
        <v>48</v>
      </c>
      <c r="C44" s="322" t="s">
        <v>391</v>
      </c>
      <c r="D44" s="265" t="s">
        <v>94</v>
      </c>
      <c r="E44" s="266" t="s">
        <v>487</v>
      </c>
      <c r="F44" s="267" t="s">
        <v>488</v>
      </c>
      <c r="G44" s="268">
        <f>'Memorial de Cálculo'!K339</f>
        <v>18</v>
      </c>
      <c r="H44" s="257">
        <v>141.75</v>
      </c>
      <c r="I44" s="196">
        <f>ROUND((1+I$13)*H44,2)</f>
        <v>176.72</v>
      </c>
      <c r="J44" s="269">
        <f>ROUND((G44*I44),2)</f>
        <v>3180.96</v>
      </c>
      <c r="K44" s="231"/>
    </row>
    <row r="45" spans="2:12" s="247" customFormat="1" ht="30" x14ac:dyDescent="0.25">
      <c r="B45" s="264" t="s">
        <v>225</v>
      </c>
      <c r="C45" s="322" t="s">
        <v>392</v>
      </c>
      <c r="D45" s="265" t="s">
        <v>94</v>
      </c>
      <c r="E45" s="266" t="s">
        <v>487</v>
      </c>
      <c r="F45" s="267" t="s">
        <v>488</v>
      </c>
      <c r="G45" s="268">
        <f>'Memorial de Cálculo'!K352</f>
        <v>7</v>
      </c>
      <c r="H45" s="257">
        <v>141.75</v>
      </c>
      <c r="I45" s="196">
        <f t="shared" ref="I45:I59" si="8">ROUND((1+I$13)*H45,2)</f>
        <v>176.72</v>
      </c>
      <c r="J45" s="269">
        <f t="shared" ref="J45:J60" si="9">ROUND((G45*I45),2)</f>
        <v>1237.04</v>
      </c>
      <c r="K45" s="231"/>
    </row>
    <row r="46" spans="2:12" s="247" customFormat="1" ht="30" x14ac:dyDescent="0.25">
      <c r="B46" s="264" t="s">
        <v>257</v>
      </c>
      <c r="C46" s="322" t="s">
        <v>447</v>
      </c>
      <c r="D46" s="265" t="s">
        <v>94</v>
      </c>
      <c r="E46" s="266" t="s">
        <v>489</v>
      </c>
      <c r="F46" s="267" t="s">
        <v>488</v>
      </c>
      <c r="G46" s="268">
        <f>'Memorial de Cálculo'!K365</f>
        <v>11</v>
      </c>
      <c r="H46" s="257">
        <v>141.75</v>
      </c>
      <c r="I46" s="196">
        <f t="shared" si="8"/>
        <v>176.72</v>
      </c>
      <c r="J46" s="269">
        <f t="shared" si="9"/>
        <v>1943.92</v>
      </c>
      <c r="K46" s="231"/>
    </row>
    <row r="47" spans="2:12" s="247" customFormat="1" ht="30" x14ac:dyDescent="0.25">
      <c r="B47" s="264" t="s">
        <v>273</v>
      </c>
      <c r="C47" s="322" t="s">
        <v>448</v>
      </c>
      <c r="D47" s="265" t="s">
        <v>94</v>
      </c>
      <c r="E47" s="266" t="s">
        <v>490</v>
      </c>
      <c r="F47" s="267" t="s">
        <v>488</v>
      </c>
      <c r="G47" s="268">
        <f>'Memorial de Cálculo'!K378</f>
        <v>5</v>
      </c>
      <c r="H47" s="257">
        <v>141.75</v>
      </c>
      <c r="I47" s="196">
        <f t="shared" si="8"/>
        <v>176.72</v>
      </c>
      <c r="J47" s="269">
        <f t="shared" si="9"/>
        <v>883.6</v>
      </c>
      <c r="K47" s="231"/>
    </row>
    <row r="48" spans="2:12" s="247" customFormat="1" ht="30" x14ac:dyDescent="0.25">
      <c r="B48" s="264" t="s">
        <v>258</v>
      </c>
      <c r="C48" s="322" t="s">
        <v>449</v>
      </c>
      <c r="D48" s="265" t="s">
        <v>94</v>
      </c>
      <c r="E48" s="266" t="s">
        <v>491</v>
      </c>
      <c r="F48" s="267" t="s">
        <v>488</v>
      </c>
      <c r="G48" s="268">
        <f>'Memorial de Cálculo'!K391</f>
        <v>6</v>
      </c>
      <c r="H48" s="257">
        <v>141.75</v>
      </c>
      <c r="I48" s="196">
        <f t="shared" si="8"/>
        <v>176.72</v>
      </c>
      <c r="J48" s="269">
        <f t="shared" si="9"/>
        <v>1060.32</v>
      </c>
      <c r="K48" s="231"/>
    </row>
    <row r="49" spans="2:11" s="247" customFormat="1" ht="30" x14ac:dyDescent="0.25">
      <c r="B49" s="264" t="s">
        <v>264</v>
      </c>
      <c r="C49" s="322" t="s">
        <v>450</v>
      </c>
      <c r="D49" s="265" t="s">
        <v>94</v>
      </c>
      <c r="E49" s="266" t="s">
        <v>492</v>
      </c>
      <c r="F49" s="267" t="s">
        <v>488</v>
      </c>
      <c r="G49" s="268">
        <f>'Memorial de Cálculo'!K404</f>
        <v>1</v>
      </c>
      <c r="H49" s="257">
        <v>141.75</v>
      </c>
      <c r="I49" s="196">
        <f t="shared" si="8"/>
        <v>176.72</v>
      </c>
      <c r="J49" s="269">
        <f t="shared" si="9"/>
        <v>176.72</v>
      </c>
      <c r="K49" s="231"/>
    </row>
    <row r="50" spans="2:11" s="247" customFormat="1" ht="21.75" customHeight="1" x14ac:dyDescent="0.25">
      <c r="B50" s="264" t="s">
        <v>265</v>
      </c>
      <c r="C50" s="322" t="s">
        <v>451</v>
      </c>
      <c r="D50" s="265" t="s">
        <v>84</v>
      </c>
      <c r="E50" s="266" t="s">
        <v>93</v>
      </c>
      <c r="F50" s="267" t="s">
        <v>29</v>
      </c>
      <c r="G50" s="268">
        <f>'Memorial de Cálculo'!K417</f>
        <v>12</v>
      </c>
      <c r="H50" s="257">
        <v>93.95</v>
      </c>
      <c r="I50" s="196">
        <f t="shared" si="8"/>
        <v>117.13</v>
      </c>
      <c r="J50" s="269">
        <f t="shared" si="9"/>
        <v>1405.56</v>
      </c>
      <c r="K50" s="231"/>
    </row>
    <row r="51" spans="2:11" s="247" customFormat="1" ht="24" customHeight="1" x14ac:dyDescent="0.25">
      <c r="B51" s="264" t="s">
        <v>278</v>
      </c>
      <c r="C51" s="322" t="s">
        <v>370</v>
      </c>
      <c r="D51" s="265" t="s">
        <v>84</v>
      </c>
      <c r="E51" s="266" t="s">
        <v>371</v>
      </c>
      <c r="F51" s="267" t="s">
        <v>29</v>
      </c>
      <c r="G51" s="268">
        <f>'Memorial de Cálculo'!K430</f>
        <v>0</v>
      </c>
      <c r="H51" s="257">
        <v>86.99</v>
      </c>
      <c r="I51" s="196">
        <f t="shared" si="8"/>
        <v>108.45</v>
      </c>
      <c r="J51" s="269">
        <f t="shared" si="9"/>
        <v>0</v>
      </c>
      <c r="K51" s="231"/>
    </row>
    <row r="52" spans="2:11" s="247" customFormat="1" ht="30" x14ac:dyDescent="0.25">
      <c r="B52" s="264" t="s">
        <v>337</v>
      </c>
      <c r="C52" s="322" t="s">
        <v>452</v>
      </c>
      <c r="D52" s="265" t="s">
        <v>84</v>
      </c>
      <c r="E52" s="266" t="s">
        <v>372</v>
      </c>
      <c r="F52" s="267" t="s">
        <v>29</v>
      </c>
      <c r="G52" s="268">
        <f>'Memorial de Cálculo'!K443</f>
        <v>1</v>
      </c>
      <c r="H52" s="257">
        <v>312.23</v>
      </c>
      <c r="I52" s="196">
        <f t="shared" si="8"/>
        <v>389.26</v>
      </c>
      <c r="J52" s="269">
        <f t="shared" si="9"/>
        <v>389.26</v>
      </c>
      <c r="K52" s="231"/>
    </row>
    <row r="53" spans="2:11" s="247" customFormat="1" ht="30" x14ac:dyDescent="0.25">
      <c r="B53" s="264" t="s">
        <v>338</v>
      </c>
      <c r="C53" s="322" t="s">
        <v>453</v>
      </c>
      <c r="D53" s="265" t="s">
        <v>84</v>
      </c>
      <c r="E53" s="266">
        <v>68069</v>
      </c>
      <c r="F53" s="267" t="s">
        <v>29</v>
      </c>
      <c r="G53" s="268">
        <f>'Memorial de Cálculo'!K456</f>
        <v>14</v>
      </c>
      <c r="H53" s="257">
        <v>37.89</v>
      </c>
      <c r="I53" s="196">
        <f t="shared" si="8"/>
        <v>47.24</v>
      </c>
      <c r="J53" s="269">
        <f t="shared" si="9"/>
        <v>661.36</v>
      </c>
      <c r="K53" s="231"/>
    </row>
    <row r="54" spans="2:11" s="247" customFormat="1" ht="15.75" x14ac:dyDescent="0.25">
      <c r="B54" s="264" t="s">
        <v>339</v>
      </c>
      <c r="C54" s="322" t="s">
        <v>454</v>
      </c>
      <c r="D54" s="265" t="s">
        <v>94</v>
      </c>
      <c r="E54" s="266" t="s">
        <v>490</v>
      </c>
      <c r="F54" s="267" t="s">
        <v>29</v>
      </c>
      <c r="G54" s="268">
        <f>'Memorial de Cálculo'!K469</f>
        <v>5</v>
      </c>
      <c r="H54" s="257">
        <v>108.6</v>
      </c>
      <c r="I54" s="196">
        <f t="shared" si="8"/>
        <v>135.38999999999999</v>
      </c>
      <c r="J54" s="269">
        <f t="shared" si="9"/>
        <v>676.95</v>
      </c>
      <c r="K54" s="231"/>
    </row>
    <row r="55" spans="2:11" s="247" customFormat="1" ht="15.75" x14ac:dyDescent="0.25">
      <c r="B55" s="264" t="s">
        <v>340</v>
      </c>
      <c r="C55" s="322" t="s">
        <v>455</v>
      </c>
      <c r="D55" s="265" t="s">
        <v>84</v>
      </c>
      <c r="E55" s="266" t="s">
        <v>373</v>
      </c>
      <c r="F55" s="267" t="s">
        <v>29</v>
      </c>
      <c r="G55" s="268">
        <f>'Memorial de Cálculo'!K482</f>
        <v>5</v>
      </c>
      <c r="H55" s="257">
        <v>44.98</v>
      </c>
      <c r="I55" s="196">
        <f t="shared" si="8"/>
        <v>56.08</v>
      </c>
      <c r="J55" s="269">
        <f>ROUND((G55*I55),2)</f>
        <v>280.39999999999998</v>
      </c>
      <c r="K55" s="231"/>
    </row>
    <row r="56" spans="2:11" s="247" customFormat="1" ht="15.75" x14ac:dyDescent="0.25">
      <c r="B56" s="264" t="s">
        <v>341</v>
      </c>
      <c r="C56" s="322" t="s">
        <v>456</v>
      </c>
      <c r="D56" s="265" t="s">
        <v>84</v>
      </c>
      <c r="E56" s="266" t="s">
        <v>374</v>
      </c>
      <c r="F56" s="267" t="s">
        <v>29</v>
      </c>
      <c r="G56" s="268">
        <f>'Memorial de Cálculo'!K495</f>
        <v>0</v>
      </c>
      <c r="H56" s="257">
        <v>9.31</v>
      </c>
      <c r="I56" s="196">
        <f t="shared" si="8"/>
        <v>11.61</v>
      </c>
      <c r="J56" s="269">
        <f t="shared" si="9"/>
        <v>0</v>
      </c>
      <c r="K56" s="231"/>
    </row>
    <row r="57" spans="2:11" s="247" customFormat="1" ht="30" x14ac:dyDescent="0.25">
      <c r="B57" s="264" t="s">
        <v>342</v>
      </c>
      <c r="C57" s="322" t="s">
        <v>457</v>
      </c>
      <c r="D57" s="265" t="s">
        <v>94</v>
      </c>
      <c r="E57" s="266" t="s">
        <v>493</v>
      </c>
      <c r="F57" s="267" t="s">
        <v>29</v>
      </c>
      <c r="G57" s="268">
        <f>'Memorial de Cálculo'!K508</f>
        <v>1</v>
      </c>
      <c r="H57" s="257">
        <v>160.22</v>
      </c>
      <c r="I57" s="196">
        <f t="shared" si="8"/>
        <v>199.75</v>
      </c>
      <c r="J57" s="269">
        <f t="shared" si="9"/>
        <v>199.75</v>
      </c>
      <c r="K57" s="231"/>
    </row>
    <row r="58" spans="2:11" s="247" customFormat="1" ht="15.75" x14ac:dyDescent="0.25">
      <c r="B58" s="264" t="s">
        <v>343</v>
      </c>
      <c r="C58" s="322" t="s">
        <v>458</v>
      </c>
      <c r="D58" s="265" t="s">
        <v>84</v>
      </c>
      <c r="E58" s="266" t="s">
        <v>375</v>
      </c>
      <c r="F58" s="267" t="s">
        <v>29</v>
      </c>
      <c r="G58" s="268">
        <f>'Memorial de Cálculo'!K521</f>
        <v>2</v>
      </c>
      <c r="H58" s="257">
        <v>143.74</v>
      </c>
      <c r="I58" s="196">
        <f>ROUND((1+I$13)*H58,2)</f>
        <v>179.2</v>
      </c>
      <c r="J58" s="269">
        <f t="shared" si="9"/>
        <v>358.4</v>
      </c>
      <c r="K58" s="231"/>
    </row>
    <row r="59" spans="2:11" s="247" customFormat="1" ht="30" x14ac:dyDescent="0.25">
      <c r="B59" s="264" t="s">
        <v>344</v>
      </c>
      <c r="C59" s="322" t="s">
        <v>459</v>
      </c>
      <c r="D59" s="265" t="s">
        <v>84</v>
      </c>
      <c r="E59" s="266" t="s">
        <v>376</v>
      </c>
      <c r="F59" s="267" t="s">
        <v>29</v>
      </c>
      <c r="G59" s="268">
        <f>'Memorial de Cálculo'!K534</f>
        <v>1</v>
      </c>
      <c r="H59" s="257">
        <v>148.25</v>
      </c>
      <c r="I59" s="196">
        <f t="shared" si="8"/>
        <v>184.82</v>
      </c>
      <c r="J59" s="269">
        <f t="shared" si="9"/>
        <v>184.82</v>
      </c>
      <c r="K59" s="231"/>
    </row>
    <row r="60" spans="2:11" s="247" customFormat="1" ht="15.75" x14ac:dyDescent="0.25">
      <c r="B60" s="264" t="s">
        <v>345</v>
      </c>
      <c r="C60" s="322" t="s">
        <v>460</v>
      </c>
      <c r="D60" s="265" t="s">
        <v>84</v>
      </c>
      <c r="E60" s="266">
        <v>72554</v>
      </c>
      <c r="F60" s="267" t="s">
        <v>29</v>
      </c>
      <c r="G60" s="268">
        <f>'Memorial de Cálculo'!K547</f>
        <v>0</v>
      </c>
      <c r="H60" s="257">
        <v>476.05</v>
      </c>
      <c r="I60" s="196">
        <f>ROUND((1+I$13)*H60,2)</f>
        <v>593.49</v>
      </c>
      <c r="J60" s="269">
        <f t="shared" si="9"/>
        <v>0</v>
      </c>
      <c r="K60" s="231"/>
    </row>
    <row r="61" spans="2:11" ht="18" customHeight="1" x14ac:dyDescent="0.25">
      <c r="B61" s="191" t="s">
        <v>49</v>
      </c>
      <c r="C61" s="317" t="s">
        <v>309</v>
      </c>
      <c r="D61" s="211"/>
      <c r="E61" s="211"/>
      <c r="F61" s="211"/>
      <c r="G61" s="211"/>
      <c r="H61" s="211"/>
      <c r="I61" s="212"/>
      <c r="J61" s="192">
        <f>SUM(J62:J84)</f>
        <v>11234.300000000001</v>
      </c>
      <c r="K61" s="189">
        <f>J61/$J$131</f>
        <v>6.230322793532482E-2</v>
      </c>
    </row>
    <row r="62" spans="2:11" s="247" customFormat="1" ht="45" customHeight="1" x14ac:dyDescent="0.25">
      <c r="B62" s="264" t="s">
        <v>54</v>
      </c>
      <c r="C62" s="344" t="s">
        <v>494</v>
      </c>
      <c r="D62" s="265" t="s">
        <v>84</v>
      </c>
      <c r="E62" s="266">
        <v>86888</v>
      </c>
      <c r="F62" s="267" t="s">
        <v>29</v>
      </c>
      <c r="G62" s="268">
        <f>'Memorial de Cálculo'!K561</f>
        <v>4</v>
      </c>
      <c r="H62" s="257">
        <v>273.29000000000002</v>
      </c>
      <c r="I62" s="196">
        <f>ROUND((1+I$13)*H62,2)</f>
        <v>340.71</v>
      </c>
      <c r="J62" s="269">
        <f>ROUND((G62*I62),2)</f>
        <v>1362.84</v>
      </c>
      <c r="K62" s="231"/>
    </row>
    <row r="63" spans="2:11" s="247" customFormat="1" ht="47.25" customHeight="1" x14ac:dyDescent="0.25">
      <c r="B63" s="264" t="s">
        <v>245</v>
      </c>
      <c r="C63" s="344" t="s">
        <v>461</v>
      </c>
      <c r="D63" s="265" t="s">
        <v>94</v>
      </c>
      <c r="E63" s="266" t="s">
        <v>508</v>
      </c>
      <c r="F63" s="267" t="s">
        <v>29</v>
      </c>
      <c r="G63" s="268">
        <f>'Memorial de Cálculo'!K574</f>
        <v>4</v>
      </c>
      <c r="H63" s="257">
        <v>52.67</v>
      </c>
      <c r="I63" s="196">
        <f t="shared" ref="I63:I84" si="10">ROUND((1+I$13)*H63,2)</f>
        <v>65.66</v>
      </c>
      <c r="J63" s="269">
        <f t="shared" ref="J63:J84" si="11">ROUND((G63*I63),2)</f>
        <v>262.64</v>
      </c>
      <c r="K63" s="231"/>
    </row>
    <row r="64" spans="2:11" s="247" customFormat="1" ht="43.5" customHeight="1" x14ac:dyDescent="0.25">
      <c r="B64" s="264" t="s">
        <v>246</v>
      </c>
      <c r="C64" s="322" t="s">
        <v>462</v>
      </c>
      <c r="D64" s="265" t="s">
        <v>94</v>
      </c>
      <c r="E64" s="266" t="s">
        <v>507</v>
      </c>
      <c r="F64" s="267" t="s">
        <v>29</v>
      </c>
      <c r="G64" s="268">
        <f>'Memorial de Cálculo'!K587</f>
        <v>5</v>
      </c>
      <c r="H64" s="257">
        <v>263.52999999999997</v>
      </c>
      <c r="I64" s="196">
        <f t="shared" si="10"/>
        <v>328.54</v>
      </c>
      <c r="J64" s="269">
        <f t="shared" si="11"/>
        <v>1642.7</v>
      </c>
      <c r="K64" s="231"/>
    </row>
    <row r="65" spans="2:11" s="247" customFormat="1" ht="60" x14ac:dyDescent="0.25">
      <c r="B65" s="264" t="s">
        <v>259</v>
      </c>
      <c r="C65" s="322" t="s">
        <v>506</v>
      </c>
      <c r="D65" s="265" t="s">
        <v>84</v>
      </c>
      <c r="E65" s="266">
        <v>86889</v>
      </c>
      <c r="F65" s="267" t="s">
        <v>29</v>
      </c>
      <c r="G65" s="268">
        <f>'Memorial de Cálculo'!K600</f>
        <v>0</v>
      </c>
      <c r="H65" s="257">
        <v>448.5</v>
      </c>
      <c r="I65" s="196">
        <f t="shared" si="10"/>
        <v>559.14</v>
      </c>
      <c r="J65" s="269">
        <f t="shared" si="11"/>
        <v>0</v>
      </c>
      <c r="K65" s="231"/>
    </row>
    <row r="66" spans="2:11" s="247" customFormat="1" ht="30" x14ac:dyDescent="0.25">
      <c r="B66" s="264" t="s">
        <v>247</v>
      </c>
      <c r="C66" s="322" t="s">
        <v>463</v>
      </c>
      <c r="D66" s="265" t="s">
        <v>94</v>
      </c>
      <c r="E66" s="266" t="s">
        <v>505</v>
      </c>
      <c r="F66" s="267" t="s">
        <v>29</v>
      </c>
      <c r="G66" s="268">
        <f>'Memorial de Cálculo'!K613</f>
        <v>0</v>
      </c>
      <c r="H66" s="257">
        <v>497.84</v>
      </c>
      <c r="I66" s="196">
        <f t="shared" si="10"/>
        <v>620.66</v>
      </c>
      <c r="J66" s="269">
        <f t="shared" si="11"/>
        <v>0</v>
      </c>
      <c r="K66" s="231"/>
    </row>
    <row r="67" spans="2:11" s="247" customFormat="1" ht="30" x14ac:dyDescent="0.25">
      <c r="B67" s="264" t="s">
        <v>248</v>
      </c>
      <c r="C67" s="322" t="s">
        <v>465</v>
      </c>
      <c r="D67" s="265" t="s">
        <v>84</v>
      </c>
      <c r="E67" s="266" t="s">
        <v>464</v>
      </c>
      <c r="F67" s="267" t="s">
        <v>29</v>
      </c>
      <c r="G67" s="268">
        <f>'Memorial de Cálculo'!K626</f>
        <v>4</v>
      </c>
      <c r="H67" s="257">
        <v>68.67</v>
      </c>
      <c r="I67" s="196">
        <f t="shared" si="10"/>
        <v>85.61</v>
      </c>
      <c r="J67" s="269">
        <f t="shared" si="11"/>
        <v>342.44</v>
      </c>
      <c r="K67" s="231"/>
    </row>
    <row r="68" spans="2:11" s="247" customFormat="1" ht="30" x14ac:dyDescent="0.25">
      <c r="B68" s="264" t="s">
        <v>346</v>
      </c>
      <c r="C68" s="322" t="s">
        <v>466</v>
      </c>
      <c r="D68" s="265" t="s">
        <v>84</v>
      </c>
      <c r="E68" s="266">
        <v>73663</v>
      </c>
      <c r="F68" s="267"/>
      <c r="G68" s="268">
        <f>'Memorial de Cálculo'!K639</f>
        <v>2</v>
      </c>
      <c r="H68" s="257">
        <v>71.099999999999994</v>
      </c>
      <c r="I68" s="196">
        <f t="shared" si="10"/>
        <v>88.64</v>
      </c>
      <c r="J68" s="269">
        <f t="shared" si="11"/>
        <v>177.28</v>
      </c>
      <c r="K68" s="231"/>
    </row>
    <row r="69" spans="2:11" s="247" customFormat="1" ht="24" customHeight="1" x14ac:dyDescent="0.25">
      <c r="B69" s="264" t="s">
        <v>347</v>
      </c>
      <c r="C69" s="322" t="s">
        <v>467</v>
      </c>
      <c r="D69" s="265" t="s">
        <v>84</v>
      </c>
      <c r="E69" s="266">
        <v>89495</v>
      </c>
      <c r="F69" s="267"/>
      <c r="G69" s="268">
        <f>'Memorial de Cálculo'!K652</f>
        <v>0</v>
      </c>
      <c r="H69" s="257">
        <v>5.65</v>
      </c>
      <c r="I69" s="196">
        <f t="shared" si="10"/>
        <v>7.04</v>
      </c>
      <c r="J69" s="269">
        <f t="shared" si="11"/>
        <v>0</v>
      </c>
      <c r="K69" s="231"/>
    </row>
    <row r="70" spans="2:11" s="247" customFormat="1" ht="30" x14ac:dyDescent="0.25">
      <c r="B70" s="264" t="s">
        <v>348</v>
      </c>
      <c r="C70" s="322" t="s">
        <v>469</v>
      </c>
      <c r="D70" s="265" t="s">
        <v>84</v>
      </c>
      <c r="E70" s="266" t="s">
        <v>468</v>
      </c>
      <c r="F70" s="267"/>
      <c r="G70" s="268">
        <f>'Memorial de Cálculo'!K665</f>
        <v>7</v>
      </c>
      <c r="H70" s="257">
        <v>109.81</v>
      </c>
      <c r="I70" s="196">
        <f t="shared" si="10"/>
        <v>136.9</v>
      </c>
      <c r="J70" s="269">
        <f t="shared" si="11"/>
        <v>958.3</v>
      </c>
      <c r="K70" s="231"/>
    </row>
    <row r="71" spans="2:11" s="247" customFormat="1" ht="34.5" customHeight="1" x14ac:dyDescent="0.25">
      <c r="B71" s="264" t="s">
        <v>349</v>
      </c>
      <c r="C71" s="344" t="s">
        <v>504</v>
      </c>
      <c r="D71" s="265" t="s">
        <v>84</v>
      </c>
      <c r="E71" s="266">
        <v>88503</v>
      </c>
      <c r="F71" s="267"/>
      <c r="G71" s="268">
        <f>'Memorial de Cálculo'!K678</f>
        <v>1</v>
      </c>
      <c r="H71" s="257">
        <v>591.55999999999995</v>
      </c>
      <c r="I71" s="196">
        <f t="shared" si="10"/>
        <v>737.5</v>
      </c>
      <c r="J71" s="269">
        <f t="shared" si="11"/>
        <v>737.5</v>
      </c>
      <c r="K71" s="231"/>
    </row>
    <row r="72" spans="2:11" s="81" customFormat="1" ht="40.5" customHeight="1" x14ac:dyDescent="0.25">
      <c r="B72" s="264" t="s">
        <v>350</v>
      </c>
      <c r="C72" s="341" t="s">
        <v>470</v>
      </c>
      <c r="D72" s="265" t="s">
        <v>94</v>
      </c>
      <c r="E72" s="266" t="s">
        <v>471</v>
      </c>
      <c r="F72" s="267" t="s">
        <v>29</v>
      </c>
      <c r="G72" s="268">
        <f>'Memorial de Cálculo'!K691</f>
        <v>1</v>
      </c>
      <c r="H72" s="257">
        <v>1516.1</v>
      </c>
      <c r="I72" s="196">
        <f t="shared" si="10"/>
        <v>1890.12</v>
      </c>
      <c r="J72" s="269">
        <f t="shared" si="11"/>
        <v>1890.12</v>
      </c>
      <c r="K72" s="231"/>
    </row>
    <row r="73" spans="2:11" s="247" customFormat="1" ht="66.75" customHeight="1" x14ac:dyDescent="0.25">
      <c r="B73" s="264" t="s">
        <v>351</v>
      </c>
      <c r="C73" s="322" t="s">
        <v>652</v>
      </c>
      <c r="D73" s="265" t="s">
        <v>84</v>
      </c>
      <c r="E73" s="266">
        <v>89482</v>
      </c>
      <c r="F73" s="267" t="s">
        <v>29</v>
      </c>
      <c r="G73" s="268">
        <f>'Memorial de Cálculo'!K704</f>
        <v>4</v>
      </c>
      <c r="H73" s="257">
        <v>13.77</v>
      </c>
      <c r="I73" s="196">
        <f t="shared" si="10"/>
        <v>17.170000000000002</v>
      </c>
      <c r="J73" s="269">
        <f t="shared" si="11"/>
        <v>68.680000000000007</v>
      </c>
      <c r="K73" s="231"/>
    </row>
    <row r="74" spans="2:11" s="247" customFormat="1" ht="15.75" x14ac:dyDescent="0.25">
      <c r="B74" s="264" t="s">
        <v>352</v>
      </c>
      <c r="C74" s="322" t="s">
        <v>472</v>
      </c>
      <c r="D74" s="265" t="s">
        <v>94</v>
      </c>
      <c r="E74" s="266" t="s">
        <v>503</v>
      </c>
      <c r="F74" s="267" t="s">
        <v>29</v>
      </c>
      <c r="G74" s="268">
        <f>'Memorial de Cálculo'!K717</f>
        <v>2</v>
      </c>
      <c r="H74" s="257">
        <v>31.88</v>
      </c>
      <c r="I74" s="196">
        <f t="shared" si="10"/>
        <v>39.74</v>
      </c>
      <c r="J74" s="269">
        <f t="shared" si="11"/>
        <v>79.48</v>
      </c>
      <c r="K74" s="231"/>
    </row>
    <row r="75" spans="2:11" s="247" customFormat="1" ht="15.75" x14ac:dyDescent="0.25">
      <c r="B75" s="264" t="s">
        <v>353</v>
      </c>
      <c r="C75" s="322" t="s">
        <v>473</v>
      </c>
      <c r="D75" s="265" t="s">
        <v>94</v>
      </c>
      <c r="E75" s="266" t="s">
        <v>502</v>
      </c>
      <c r="F75" s="267" t="s">
        <v>29</v>
      </c>
      <c r="G75" s="268">
        <f>'Memorial de Cálculo'!K730</f>
        <v>2</v>
      </c>
      <c r="H75" s="257">
        <v>51.54</v>
      </c>
      <c r="I75" s="196">
        <f t="shared" si="10"/>
        <v>64.25</v>
      </c>
      <c r="J75" s="269">
        <f t="shared" si="11"/>
        <v>128.5</v>
      </c>
      <c r="K75" s="231"/>
    </row>
    <row r="76" spans="2:11" s="247" customFormat="1" ht="15.75" x14ac:dyDescent="0.25">
      <c r="B76" s="264" t="s">
        <v>354</v>
      </c>
      <c r="C76" s="322" t="s">
        <v>474</v>
      </c>
      <c r="D76" s="265" t="s">
        <v>94</v>
      </c>
      <c r="E76" s="266" t="s">
        <v>501</v>
      </c>
      <c r="F76" s="267" t="s">
        <v>29</v>
      </c>
      <c r="G76" s="268">
        <f>'Memorial de Cálculo'!K743</f>
        <v>5</v>
      </c>
      <c r="H76" s="257">
        <v>19.47</v>
      </c>
      <c r="I76" s="196">
        <f t="shared" si="10"/>
        <v>24.27</v>
      </c>
      <c r="J76" s="269">
        <f t="shared" si="11"/>
        <v>121.35</v>
      </c>
      <c r="K76" s="231"/>
    </row>
    <row r="77" spans="2:11" s="247" customFormat="1" ht="15.75" x14ac:dyDescent="0.25">
      <c r="B77" s="264" t="s">
        <v>355</v>
      </c>
      <c r="C77" s="322" t="s">
        <v>475</v>
      </c>
      <c r="D77" s="265" t="s">
        <v>94</v>
      </c>
      <c r="E77" s="266" t="s">
        <v>500</v>
      </c>
      <c r="F77" s="267" t="s">
        <v>29</v>
      </c>
      <c r="G77" s="268">
        <f>'Memorial de Cálculo'!K756</f>
        <v>4</v>
      </c>
      <c r="H77" s="257">
        <v>35.24</v>
      </c>
      <c r="I77" s="196">
        <f t="shared" si="10"/>
        <v>43.93</v>
      </c>
      <c r="J77" s="269">
        <f t="shared" si="11"/>
        <v>175.72</v>
      </c>
      <c r="K77" s="231"/>
    </row>
    <row r="78" spans="2:11" s="247" customFormat="1" ht="15.75" x14ac:dyDescent="0.25">
      <c r="B78" s="264" t="s">
        <v>356</v>
      </c>
      <c r="C78" s="322" t="s">
        <v>476</v>
      </c>
      <c r="D78" s="265" t="s">
        <v>94</v>
      </c>
      <c r="E78" s="266" t="s">
        <v>498</v>
      </c>
      <c r="F78" s="267" t="s">
        <v>29</v>
      </c>
      <c r="G78" s="268">
        <f>'Memorial de Cálculo'!K769</f>
        <v>0</v>
      </c>
      <c r="H78" s="257">
        <v>39.64</v>
      </c>
      <c r="I78" s="196">
        <f t="shared" si="10"/>
        <v>49.42</v>
      </c>
      <c r="J78" s="269">
        <f t="shared" si="11"/>
        <v>0</v>
      </c>
      <c r="K78" s="231"/>
    </row>
    <row r="79" spans="2:11" s="247" customFormat="1" ht="15.75" x14ac:dyDescent="0.25">
      <c r="B79" s="264" t="s">
        <v>357</v>
      </c>
      <c r="C79" s="322" t="s">
        <v>477</v>
      </c>
      <c r="D79" s="265" t="s">
        <v>94</v>
      </c>
      <c r="E79" s="266" t="s">
        <v>499</v>
      </c>
      <c r="F79" s="267" t="s">
        <v>29</v>
      </c>
      <c r="G79" s="268">
        <f>'Memorial de Cálculo'!K782</f>
        <v>4</v>
      </c>
      <c r="H79" s="257">
        <v>23.09</v>
      </c>
      <c r="I79" s="196">
        <f t="shared" si="10"/>
        <v>28.79</v>
      </c>
      <c r="J79" s="269">
        <f t="shared" si="11"/>
        <v>115.16</v>
      </c>
      <c r="K79" s="231"/>
    </row>
    <row r="80" spans="2:11" s="247" customFormat="1" ht="15.75" x14ac:dyDescent="0.25">
      <c r="B80" s="264" t="s">
        <v>358</v>
      </c>
      <c r="C80" s="322" t="s">
        <v>478</v>
      </c>
      <c r="D80" s="265" t="s">
        <v>94</v>
      </c>
      <c r="E80" s="266" t="s">
        <v>496</v>
      </c>
      <c r="F80" s="267" t="s">
        <v>29</v>
      </c>
      <c r="G80" s="268">
        <f>'Memorial de Cálculo'!K795</f>
        <v>4</v>
      </c>
      <c r="H80" s="257">
        <v>137.63</v>
      </c>
      <c r="I80" s="196">
        <f t="shared" si="10"/>
        <v>171.58</v>
      </c>
      <c r="J80" s="269">
        <f t="shared" si="11"/>
        <v>686.32</v>
      </c>
      <c r="K80" s="231"/>
    </row>
    <row r="81" spans="2:11" s="247" customFormat="1" ht="30" x14ac:dyDescent="0.25">
      <c r="B81" s="264" t="s">
        <v>359</v>
      </c>
      <c r="C81" s="322" t="s">
        <v>599</v>
      </c>
      <c r="D81" s="265" t="s">
        <v>94</v>
      </c>
      <c r="E81" s="266" t="s">
        <v>645</v>
      </c>
      <c r="F81" s="267" t="s">
        <v>52</v>
      </c>
      <c r="G81" s="268">
        <f>'Memorial de Cálculo'!K808</f>
        <v>43.08</v>
      </c>
      <c r="H81" s="257">
        <v>24.71</v>
      </c>
      <c r="I81" s="196">
        <f t="shared" si="10"/>
        <v>30.81</v>
      </c>
      <c r="J81" s="269">
        <f t="shared" si="11"/>
        <v>1327.29</v>
      </c>
      <c r="K81" s="231"/>
    </row>
    <row r="82" spans="2:11" s="247" customFormat="1" ht="15.75" x14ac:dyDescent="0.25">
      <c r="B82" s="264" t="s">
        <v>360</v>
      </c>
      <c r="C82" s="322" t="s">
        <v>479</v>
      </c>
      <c r="D82" s="265" t="s">
        <v>94</v>
      </c>
      <c r="E82" s="266" t="s">
        <v>497</v>
      </c>
      <c r="F82" s="267" t="s">
        <v>29</v>
      </c>
      <c r="G82" s="268">
        <f>'Memorial de Cálculo'!K821</f>
        <v>4.32</v>
      </c>
      <c r="H82" s="257">
        <v>4.46</v>
      </c>
      <c r="I82" s="196">
        <f t="shared" si="10"/>
        <v>5.56</v>
      </c>
      <c r="J82" s="269">
        <f t="shared" si="11"/>
        <v>24.02</v>
      </c>
      <c r="K82" s="231"/>
    </row>
    <row r="83" spans="2:11" s="247" customFormat="1" ht="15.75" x14ac:dyDescent="0.25">
      <c r="B83" s="264" t="s">
        <v>361</v>
      </c>
      <c r="C83" s="322" t="s">
        <v>480</v>
      </c>
      <c r="D83" s="265" t="s">
        <v>94</v>
      </c>
      <c r="E83" s="266" t="s">
        <v>489</v>
      </c>
      <c r="F83" s="267" t="s">
        <v>29</v>
      </c>
      <c r="G83" s="268">
        <f>'Memorial de Cálculo'!K834</f>
        <v>11</v>
      </c>
      <c r="H83" s="257">
        <v>25.8</v>
      </c>
      <c r="I83" s="196">
        <f t="shared" si="10"/>
        <v>32.159999999999997</v>
      </c>
      <c r="J83" s="269">
        <f t="shared" si="11"/>
        <v>353.76</v>
      </c>
      <c r="K83" s="231"/>
    </row>
    <row r="84" spans="2:11" s="247" customFormat="1" ht="15.75" x14ac:dyDescent="0.25">
      <c r="B84" s="264" t="s">
        <v>362</v>
      </c>
      <c r="C84" s="322" t="s">
        <v>481</v>
      </c>
      <c r="D84" s="265" t="s">
        <v>94</v>
      </c>
      <c r="E84" s="266" t="s">
        <v>495</v>
      </c>
      <c r="F84" s="267" t="s">
        <v>29</v>
      </c>
      <c r="G84" s="268">
        <f>'Memorial de Cálculo'!K847</f>
        <v>5</v>
      </c>
      <c r="H84" s="257">
        <v>125.16</v>
      </c>
      <c r="I84" s="196">
        <f t="shared" si="10"/>
        <v>156.04</v>
      </c>
      <c r="J84" s="269">
        <f t="shared" si="11"/>
        <v>780.2</v>
      </c>
      <c r="K84" s="231"/>
    </row>
    <row r="85" spans="2:11" ht="18" customHeight="1" x14ac:dyDescent="0.25">
      <c r="B85" s="191" t="s">
        <v>86</v>
      </c>
      <c r="C85" s="323" t="s">
        <v>310</v>
      </c>
      <c r="D85" s="193"/>
      <c r="E85" s="193"/>
      <c r="F85" s="193"/>
      <c r="G85" s="193"/>
      <c r="H85" s="193"/>
      <c r="I85" s="194"/>
      <c r="J85" s="192">
        <f>SUM(J86:J91)</f>
        <v>18257.009999999998</v>
      </c>
      <c r="K85" s="189">
        <f>J85/$J$131</f>
        <v>0.10124980243072593</v>
      </c>
    </row>
    <row r="86" spans="2:11" s="247" customFormat="1" ht="15.75" x14ac:dyDescent="0.25">
      <c r="B86" s="264" t="s">
        <v>274</v>
      </c>
      <c r="C86" s="320" t="s">
        <v>656</v>
      </c>
      <c r="D86" s="265" t="s">
        <v>82</v>
      </c>
      <c r="E86" s="266" t="s">
        <v>603</v>
      </c>
      <c r="F86" s="267" t="s">
        <v>16</v>
      </c>
      <c r="G86" s="268">
        <f>'Memorial de Cálculo'!K861</f>
        <v>465.24</v>
      </c>
      <c r="H86" s="257">
        <v>22.26</v>
      </c>
      <c r="I86" s="196">
        <f>ROUND((1+I$13)*H86,2)</f>
        <v>27.75</v>
      </c>
      <c r="J86" s="196">
        <f t="shared" ref="J86" si="12">ROUND((G86*I86),2)</f>
        <v>12910.41</v>
      </c>
      <c r="K86" s="231"/>
    </row>
    <row r="87" spans="2:11" s="247" customFormat="1" ht="15.75" x14ac:dyDescent="0.25">
      <c r="B87" s="264" t="s">
        <v>275</v>
      </c>
      <c r="C87" s="320" t="s">
        <v>608</v>
      </c>
      <c r="D87" s="265" t="s">
        <v>94</v>
      </c>
      <c r="E87" s="266" t="s">
        <v>605</v>
      </c>
      <c r="F87" s="267" t="s">
        <v>16</v>
      </c>
      <c r="G87" s="268">
        <f>'Memorial de Cálculo'!K874</f>
        <v>22.574999999999999</v>
      </c>
      <c r="H87" s="257">
        <v>18.829999999999998</v>
      </c>
      <c r="I87" s="196">
        <f>ROUND((1+I$13)*H87,2)</f>
        <v>23.48</v>
      </c>
      <c r="J87" s="196">
        <f>ROUND((G87*I87),2)</f>
        <v>530.05999999999995</v>
      </c>
      <c r="K87" s="231"/>
    </row>
    <row r="88" spans="2:11" s="247" customFormat="1" ht="30" x14ac:dyDescent="0.25">
      <c r="B88" s="264" t="s">
        <v>363</v>
      </c>
      <c r="C88" s="320" t="s">
        <v>610</v>
      </c>
      <c r="D88" s="265" t="s">
        <v>94</v>
      </c>
      <c r="E88" s="266" t="s">
        <v>606</v>
      </c>
      <c r="F88" s="267" t="s">
        <v>16</v>
      </c>
      <c r="G88" s="268">
        <f>'Memorial de Cálculo'!K887</f>
        <v>45.570000000000007</v>
      </c>
      <c r="H88" s="257">
        <v>67.56</v>
      </c>
      <c r="I88" s="196">
        <f t="shared" ref="I88:I91" si="13">ROUND((1+I$13)*H88,2)</f>
        <v>84.23</v>
      </c>
      <c r="J88" s="196">
        <f t="shared" ref="J88:J91" si="14">ROUND((G88*I88),2)</f>
        <v>3838.36</v>
      </c>
      <c r="K88" s="231"/>
    </row>
    <row r="89" spans="2:11" s="247" customFormat="1" ht="15.75" x14ac:dyDescent="0.25">
      <c r="B89" s="264" t="s">
        <v>443</v>
      </c>
      <c r="C89" s="324" t="s">
        <v>655</v>
      </c>
      <c r="D89" s="265" t="s">
        <v>82</v>
      </c>
      <c r="E89" s="266" t="s">
        <v>612</v>
      </c>
      <c r="F89" s="267" t="s">
        <v>16</v>
      </c>
      <c r="G89" s="268">
        <f>'Memorial de Cálculo'!K900</f>
        <v>0</v>
      </c>
      <c r="H89" s="257">
        <v>14.36</v>
      </c>
      <c r="I89" s="196">
        <f t="shared" si="13"/>
        <v>17.899999999999999</v>
      </c>
      <c r="J89" s="196">
        <f t="shared" si="14"/>
        <v>0</v>
      </c>
      <c r="K89" s="231"/>
    </row>
    <row r="90" spans="2:11" s="247" customFormat="1" ht="15.75" x14ac:dyDescent="0.25">
      <c r="B90" s="264" t="s">
        <v>444</v>
      </c>
      <c r="C90" s="341" t="s">
        <v>607</v>
      </c>
      <c r="D90" s="265" t="s">
        <v>82</v>
      </c>
      <c r="E90" s="266" t="s">
        <v>603</v>
      </c>
      <c r="F90" s="267" t="s">
        <v>16</v>
      </c>
      <c r="G90" s="268">
        <f>'Memorial de Cálculo'!K913</f>
        <v>0</v>
      </c>
      <c r="H90" s="257">
        <v>2.95</v>
      </c>
      <c r="I90" s="196">
        <f t="shared" si="13"/>
        <v>3.68</v>
      </c>
      <c r="J90" s="196">
        <f t="shared" si="14"/>
        <v>0</v>
      </c>
      <c r="K90" s="231"/>
    </row>
    <row r="91" spans="2:11" s="247" customFormat="1" ht="15.75" x14ac:dyDescent="0.25">
      <c r="B91" s="264" t="s">
        <v>445</v>
      </c>
      <c r="C91" s="324" t="s">
        <v>658</v>
      </c>
      <c r="D91" s="265" t="s">
        <v>82</v>
      </c>
      <c r="E91" s="266">
        <v>88648</v>
      </c>
      <c r="F91" s="267" t="s">
        <v>16</v>
      </c>
      <c r="G91" s="268">
        <f>'Memorial de Cálculo'!K926</f>
        <v>126.38</v>
      </c>
      <c r="H91" s="257">
        <v>6.21</v>
      </c>
      <c r="I91" s="196">
        <f t="shared" si="13"/>
        <v>7.74</v>
      </c>
      <c r="J91" s="196">
        <f t="shared" si="14"/>
        <v>978.18</v>
      </c>
      <c r="K91" s="231"/>
    </row>
    <row r="92" spans="2:11" ht="18" customHeight="1" x14ac:dyDescent="0.25">
      <c r="B92" s="191" t="s">
        <v>50</v>
      </c>
      <c r="C92" s="323" t="s">
        <v>311</v>
      </c>
      <c r="D92" s="193"/>
      <c r="E92" s="193"/>
      <c r="F92" s="193"/>
      <c r="G92" s="193"/>
      <c r="H92" s="193"/>
      <c r="I92" s="194"/>
      <c r="J92" s="192">
        <f>SUM(J93:J96)</f>
        <v>13669.619999999999</v>
      </c>
      <c r="K92" s="189">
        <f>J92/$J$131</f>
        <v>7.5809035778755654E-2</v>
      </c>
    </row>
    <row r="93" spans="2:11" s="247" customFormat="1" ht="15.75" x14ac:dyDescent="0.25">
      <c r="B93" s="264" t="s">
        <v>399</v>
      </c>
      <c r="C93" s="320" t="s">
        <v>552</v>
      </c>
      <c r="D93" s="265" t="s">
        <v>94</v>
      </c>
      <c r="E93" s="266" t="s">
        <v>509</v>
      </c>
      <c r="F93" s="267" t="s">
        <v>16</v>
      </c>
      <c r="G93" s="268">
        <f>'Memorial de Cálculo'!K940</f>
        <v>173.86950000000002</v>
      </c>
      <c r="H93" s="257">
        <v>15.69</v>
      </c>
      <c r="I93" s="196">
        <f>ROUND((1+I$13)*H93,2)</f>
        <v>19.559999999999999</v>
      </c>
      <c r="J93" s="196">
        <f>ROUND((G93*I93),2)</f>
        <v>3400.89</v>
      </c>
      <c r="K93" s="231"/>
    </row>
    <row r="94" spans="2:11" s="247" customFormat="1" ht="30" x14ac:dyDescent="0.25">
      <c r="B94" s="264" t="s">
        <v>400</v>
      </c>
      <c r="C94" s="322" t="s">
        <v>511</v>
      </c>
      <c r="D94" s="265" t="s">
        <v>82</v>
      </c>
      <c r="E94" s="266" t="s">
        <v>510</v>
      </c>
      <c r="F94" s="267" t="s">
        <v>52</v>
      </c>
      <c r="G94" s="268">
        <f>'Memorial de Cálculo'!K953</f>
        <v>0</v>
      </c>
      <c r="H94" s="257">
        <v>59.39</v>
      </c>
      <c r="I94" s="196">
        <f t="shared" ref="I94:I96" si="15">ROUND((1+I$13)*H94,2)</f>
        <v>74.040000000000006</v>
      </c>
      <c r="J94" s="196">
        <f t="shared" ref="J94:J96" si="16">ROUND((G94*I94),2)</f>
        <v>0</v>
      </c>
      <c r="K94" s="231"/>
    </row>
    <row r="95" spans="2:11" s="247" customFormat="1" ht="45" x14ac:dyDescent="0.25">
      <c r="B95" s="264" t="s">
        <v>401</v>
      </c>
      <c r="C95" s="322" t="s">
        <v>513</v>
      </c>
      <c r="D95" s="265" t="s">
        <v>94</v>
      </c>
      <c r="E95" s="266" t="s">
        <v>512</v>
      </c>
      <c r="F95" s="267" t="s">
        <v>16</v>
      </c>
      <c r="G95" s="268">
        <f>'Memorial de Cálculo'!K966</f>
        <v>0</v>
      </c>
      <c r="H95" s="257">
        <v>93.74</v>
      </c>
      <c r="I95" s="196">
        <f t="shared" si="15"/>
        <v>116.87</v>
      </c>
      <c r="J95" s="196">
        <f t="shared" si="16"/>
        <v>0</v>
      </c>
      <c r="K95" s="231"/>
    </row>
    <row r="96" spans="2:11" s="247" customFormat="1" ht="37.5" customHeight="1" x14ac:dyDescent="0.25">
      <c r="B96" s="264" t="s">
        <v>402</v>
      </c>
      <c r="C96" s="343" t="s">
        <v>553</v>
      </c>
      <c r="D96" s="265" t="s">
        <v>94</v>
      </c>
      <c r="E96" s="266" t="s">
        <v>514</v>
      </c>
      <c r="F96" s="267" t="s">
        <v>16</v>
      </c>
      <c r="G96" s="268">
        <f>'Memorial de Cálculo'!K979</f>
        <v>173.86950000000002</v>
      </c>
      <c r="H96" s="257">
        <v>47.37</v>
      </c>
      <c r="I96" s="196">
        <f t="shared" si="15"/>
        <v>59.06</v>
      </c>
      <c r="J96" s="196">
        <f t="shared" si="16"/>
        <v>10268.73</v>
      </c>
      <c r="K96" s="231"/>
    </row>
    <row r="97" spans="2:11" ht="18" customHeight="1" x14ac:dyDescent="0.25">
      <c r="B97" s="191" t="s">
        <v>313</v>
      </c>
      <c r="C97" s="323" t="s">
        <v>312</v>
      </c>
      <c r="D97" s="193"/>
      <c r="E97" s="193"/>
      <c r="F97" s="193"/>
      <c r="G97" s="193"/>
      <c r="H97" s="193"/>
      <c r="I97" s="194"/>
      <c r="J97" s="192">
        <f>SUM(J98:J109)</f>
        <v>12323.71</v>
      </c>
      <c r="K97" s="189">
        <f>J97/$J$131</f>
        <v>6.8344882470544821E-2</v>
      </c>
    </row>
    <row r="98" spans="2:11" s="247" customFormat="1" ht="31.5" x14ac:dyDescent="0.25">
      <c r="B98" s="264" t="s">
        <v>403</v>
      </c>
      <c r="C98" s="320" t="s">
        <v>515</v>
      </c>
      <c r="D98" s="265" t="s">
        <v>84</v>
      </c>
      <c r="E98" s="266" t="s">
        <v>518</v>
      </c>
      <c r="F98" s="267" t="s">
        <v>29</v>
      </c>
      <c r="G98" s="268">
        <f>'Memorial de Cálculo'!K993</f>
        <v>4</v>
      </c>
      <c r="H98" s="257">
        <v>346.11</v>
      </c>
      <c r="I98" s="196">
        <f>ROUND((1+I$13)*H98,2)</f>
        <v>431.5</v>
      </c>
      <c r="J98" s="269">
        <f>ROUND((G98*I98),2)</f>
        <v>1726</v>
      </c>
      <c r="K98" s="231"/>
    </row>
    <row r="99" spans="2:11" s="247" customFormat="1" ht="31.5" x14ac:dyDescent="0.25">
      <c r="B99" s="264" t="s">
        <v>404</v>
      </c>
      <c r="C99" s="320" t="s">
        <v>516</v>
      </c>
      <c r="D99" s="265" t="s">
        <v>84</v>
      </c>
      <c r="E99" s="266" t="s">
        <v>518</v>
      </c>
      <c r="F99" s="267" t="s">
        <v>29</v>
      </c>
      <c r="G99" s="268">
        <f>'Memorial de Cálculo'!K1006</f>
        <v>2</v>
      </c>
      <c r="H99" s="257">
        <v>346.11</v>
      </c>
      <c r="I99" s="196">
        <f t="shared" ref="I99:I109" si="17">ROUND((1+I$13)*H99,2)</f>
        <v>431.5</v>
      </c>
      <c r="J99" s="269">
        <f t="shared" ref="J99:J109" si="18">ROUND((G99*I99),2)</f>
        <v>863</v>
      </c>
      <c r="K99" s="231"/>
    </row>
    <row r="100" spans="2:11" s="247" customFormat="1" ht="31.5" x14ac:dyDescent="0.25">
      <c r="B100" s="264" t="s">
        <v>405</v>
      </c>
      <c r="C100" s="320" t="s">
        <v>517</v>
      </c>
      <c r="D100" s="265" t="s">
        <v>84</v>
      </c>
      <c r="E100" s="266" t="s">
        <v>518</v>
      </c>
      <c r="F100" s="267" t="s">
        <v>29</v>
      </c>
      <c r="G100" s="268">
        <f>'Memorial de Cálculo'!K1019</f>
        <v>2</v>
      </c>
      <c r="H100" s="257">
        <v>346.11</v>
      </c>
      <c r="I100" s="196">
        <f t="shared" si="17"/>
        <v>431.5</v>
      </c>
      <c r="J100" s="269">
        <f t="shared" si="18"/>
        <v>863</v>
      </c>
      <c r="K100" s="231"/>
    </row>
    <row r="101" spans="2:11" s="247" customFormat="1" ht="30" x14ac:dyDescent="0.25">
      <c r="B101" s="264" t="s">
        <v>406</v>
      </c>
      <c r="C101" s="320" t="s">
        <v>519</v>
      </c>
      <c r="D101" s="265" t="s">
        <v>94</v>
      </c>
      <c r="E101" s="266" t="s">
        <v>520</v>
      </c>
      <c r="F101" s="267" t="s">
        <v>29</v>
      </c>
      <c r="G101" s="268">
        <f>'Memorial de Cálculo'!K1032</f>
        <v>0</v>
      </c>
      <c r="H101" s="257">
        <v>279.60000000000002</v>
      </c>
      <c r="I101" s="196">
        <f t="shared" si="17"/>
        <v>348.58</v>
      </c>
      <c r="J101" s="269">
        <f t="shared" si="18"/>
        <v>0</v>
      </c>
      <c r="K101" s="231"/>
    </row>
    <row r="102" spans="2:11" s="247" customFormat="1" ht="30" x14ac:dyDescent="0.25">
      <c r="B102" s="264" t="s">
        <v>407</v>
      </c>
      <c r="C102" s="320" t="s">
        <v>364</v>
      </c>
      <c r="D102" s="265" t="s">
        <v>94</v>
      </c>
      <c r="E102" s="266" t="s">
        <v>520</v>
      </c>
      <c r="F102" s="267" t="s">
        <v>29</v>
      </c>
      <c r="G102" s="268">
        <f>'Memorial de Cálculo'!K1045</f>
        <v>6</v>
      </c>
      <c r="H102" s="257">
        <v>279.60000000000002</v>
      </c>
      <c r="I102" s="196">
        <f t="shared" si="17"/>
        <v>348.58</v>
      </c>
      <c r="J102" s="269">
        <f t="shared" si="18"/>
        <v>2091.48</v>
      </c>
      <c r="K102" s="231"/>
    </row>
    <row r="103" spans="2:11" s="247" customFormat="1" ht="30" x14ac:dyDescent="0.25">
      <c r="B103" s="264" t="s">
        <v>408</v>
      </c>
      <c r="C103" s="320" t="s">
        <v>522</v>
      </c>
      <c r="D103" s="265" t="s">
        <v>84</v>
      </c>
      <c r="E103" s="266" t="s">
        <v>521</v>
      </c>
      <c r="F103" s="267" t="s">
        <v>29</v>
      </c>
      <c r="G103" s="268">
        <f>'Memorial de Cálculo'!K1058</f>
        <v>0</v>
      </c>
      <c r="H103" s="257">
        <v>433.25</v>
      </c>
      <c r="I103" s="196">
        <f t="shared" si="17"/>
        <v>540.13</v>
      </c>
      <c r="J103" s="269">
        <f t="shared" si="18"/>
        <v>0</v>
      </c>
      <c r="K103" s="231"/>
    </row>
    <row r="104" spans="2:11" s="247" customFormat="1" ht="30" x14ac:dyDescent="0.25">
      <c r="B104" s="264" t="s">
        <v>409</v>
      </c>
      <c r="C104" s="320" t="s">
        <v>524</v>
      </c>
      <c r="D104" s="265" t="s">
        <v>84</v>
      </c>
      <c r="E104" s="266" t="s">
        <v>523</v>
      </c>
      <c r="F104" s="267" t="s">
        <v>29</v>
      </c>
      <c r="G104" s="268">
        <f>'Memorial de Cálculo'!K1071</f>
        <v>0</v>
      </c>
      <c r="H104" s="257">
        <v>261.36</v>
      </c>
      <c r="I104" s="196">
        <f t="shared" si="17"/>
        <v>325.83999999999997</v>
      </c>
      <c r="J104" s="269">
        <f t="shared" si="18"/>
        <v>0</v>
      </c>
      <c r="K104" s="231"/>
    </row>
    <row r="105" spans="2:11" s="247" customFormat="1" ht="30" x14ac:dyDescent="0.25">
      <c r="B105" s="264" t="s">
        <v>410</v>
      </c>
      <c r="C105" s="320" t="s">
        <v>525</v>
      </c>
      <c r="D105" s="265" t="s">
        <v>84</v>
      </c>
      <c r="E105" s="266">
        <v>68050</v>
      </c>
      <c r="F105" s="267" t="s">
        <v>29</v>
      </c>
      <c r="G105" s="268">
        <f>'Memorial de Cálculo'!K1084</f>
        <v>0</v>
      </c>
      <c r="H105" s="257">
        <v>456.1</v>
      </c>
      <c r="I105" s="196">
        <f t="shared" si="17"/>
        <v>568.62</v>
      </c>
      <c r="J105" s="269">
        <f t="shared" si="18"/>
        <v>0</v>
      </c>
      <c r="K105" s="231"/>
    </row>
    <row r="106" spans="2:11" s="247" customFormat="1" ht="30" x14ac:dyDescent="0.25">
      <c r="B106" s="264" t="s">
        <v>411</v>
      </c>
      <c r="C106" s="320" t="s">
        <v>662</v>
      </c>
      <c r="D106" s="265" t="s">
        <v>84</v>
      </c>
      <c r="E106" s="266">
        <v>68050</v>
      </c>
      <c r="F106" s="267" t="s">
        <v>29</v>
      </c>
      <c r="G106" s="268">
        <f>'Memorial de Cálculo'!K1097</f>
        <v>0</v>
      </c>
      <c r="H106" s="257">
        <v>456.1</v>
      </c>
      <c r="I106" s="196">
        <f t="shared" si="17"/>
        <v>568.62</v>
      </c>
      <c r="J106" s="269">
        <f t="shared" si="18"/>
        <v>0</v>
      </c>
      <c r="K106" s="231"/>
    </row>
    <row r="107" spans="2:11" s="247" customFormat="1" ht="37.5" customHeight="1" x14ac:dyDescent="0.25">
      <c r="B107" s="264" t="s">
        <v>412</v>
      </c>
      <c r="C107" s="320" t="s">
        <v>661</v>
      </c>
      <c r="D107" s="265" t="s">
        <v>84</v>
      </c>
      <c r="E107" s="266">
        <v>68050</v>
      </c>
      <c r="F107" s="267" t="s">
        <v>29</v>
      </c>
      <c r="G107" s="268">
        <f>'Memorial de Cálculo'!K1110</f>
        <v>0</v>
      </c>
      <c r="H107" s="257">
        <v>456.1</v>
      </c>
      <c r="I107" s="196">
        <f t="shared" si="17"/>
        <v>568.62</v>
      </c>
      <c r="J107" s="269">
        <f t="shared" si="18"/>
        <v>0</v>
      </c>
      <c r="K107" s="231"/>
    </row>
    <row r="108" spans="2:11" s="247" customFormat="1" ht="33" customHeight="1" x14ac:dyDescent="0.25">
      <c r="B108" s="264" t="s">
        <v>413</v>
      </c>
      <c r="C108" s="320" t="s">
        <v>527</v>
      </c>
      <c r="D108" s="265" t="s">
        <v>84</v>
      </c>
      <c r="E108" s="266" t="s">
        <v>526</v>
      </c>
      <c r="F108" s="267" t="s">
        <v>29</v>
      </c>
      <c r="G108" s="268">
        <f>'Memorial de Cálculo'!K1123</f>
        <v>9</v>
      </c>
      <c r="H108" s="257">
        <v>511.26</v>
      </c>
      <c r="I108" s="196">
        <f t="shared" si="17"/>
        <v>637.39</v>
      </c>
      <c r="J108" s="269">
        <f t="shared" si="18"/>
        <v>5736.51</v>
      </c>
      <c r="K108" s="231"/>
    </row>
    <row r="109" spans="2:11" s="247" customFormat="1" ht="15.75" x14ac:dyDescent="0.25">
      <c r="B109" s="264" t="s">
        <v>414</v>
      </c>
      <c r="C109" s="320" t="s">
        <v>528</v>
      </c>
      <c r="D109" s="265" t="s">
        <v>84</v>
      </c>
      <c r="E109" s="266">
        <v>581</v>
      </c>
      <c r="F109" s="267" t="s">
        <v>29</v>
      </c>
      <c r="G109" s="268">
        <f>'Memorial de Cálculo'!K1136</f>
        <v>4</v>
      </c>
      <c r="H109" s="257">
        <v>209.3</v>
      </c>
      <c r="I109" s="196">
        <f t="shared" si="17"/>
        <v>260.93</v>
      </c>
      <c r="J109" s="269">
        <f t="shared" si="18"/>
        <v>1043.72</v>
      </c>
      <c r="K109" s="231"/>
    </row>
    <row r="110" spans="2:11" ht="18" customHeight="1" x14ac:dyDescent="0.25">
      <c r="B110" s="191" t="s">
        <v>314</v>
      </c>
      <c r="C110" s="323" t="s">
        <v>51</v>
      </c>
      <c r="D110" s="193"/>
      <c r="E110" s="193"/>
      <c r="F110" s="193"/>
      <c r="G110" s="193"/>
      <c r="H110" s="193"/>
      <c r="I110" s="194"/>
      <c r="J110" s="192">
        <f>SUM(J111:J115)</f>
        <v>16845.75</v>
      </c>
      <c r="K110" s="189">
        <f>J110/$J$131</f>
        <v>9.3423230819142972E-2</v>
      </c>
    </row>
    <row r="111" spans="2:11" s="247" customFormat="1" ht="45" x14ac:dyDescent="0.25">
      <c r="B111" s="264" t="s">
        <v>415</v>
      </c>
      <c r="C111" s="320" t="s">
        <v>535</v>
      </c>
      <c r="D111" s="265" t="s">
        <v>94</v>
      </c>
      <c r="E111" s="266" t="s">
        <v>647</v>
      </c>
      <c r="F111" s="267" t="s">
        <v>16</v>
      </c>
      <c r="G111" s="268">
        <f>'Memorial de Cálculo'!K1150</f>
        <v>465.24</v>
      </c>
      <c r="H111" s="257">
        <v>23.51</v>
      </c>
      <c r="I111" s="196">
        <f>ROUND((1+I$13)*H111,2)</f>
        <v>29.31</v>
      </c>
      <c r="J111" s="269">
        <f>ROUND((G111*I111),2)</f>
        <v>13636.18</v>
      </c>
      <c r="K111" s="231"/>
    </row>
    <row r="112" spans="2:11" s="247" customFormat="1" ht="15.75" x14ac:dyDescent="0.25">
      <c r="B112" s="264" t="s">
        <v>416</v>
      </c>
      <c r="C112" s="320" t="s">
        <v>537</v>
      </c>
      <c r="D112" s="265" t="s">
        <v>94</v>
      </c>
      <c r="E112" s="266" t="s">
        <v>536</v>
      </c>
      <c r="F112" s="267" t="s">
        <v>16</v>
      </c>
      <c r="G112" s="268">
        <f>'Memorial de Cálculo'!K1163</f>
        <v>67.94</v>
      </c>
      <c r="H112" s="257">
        <v>8.69</v>
      </c>
      <c r="I112" s="196">
        <f t="shared" ref="I112:I130" si="19">ROUND((1+I$13)*H112,2)</f>
        <v>10.83</v>
      </c>
      <c r="J112" s="269">
        <f t="shared" ref="J112:J130" si="20">ROUND((G112*I112),2)</f>
        <v>735.79</v>
      </c>
      <c r="K112" s="231"/>
    </row>
    <row r="113" spans="2:11" s="247" customFormat="1" ht="30" x14ac:dyDescent="0.25">
      <c r="B113" s="264" t="s">
        <v>417</v>
      </c>
      <c r="C113" s="320" t="s">
        <v>539</v>
      </c>
      <c r="D113" s="265" t="s">
        <v>84</v>
      </c>
      <c r="E113" s="266" t="s">
        <v>538</v>
      </c>
      <c r="F113" s="267" t="s">
        <v>16</v>
      </c>
      <c r="G113" s="268">
        <f>'Memorial de Cálculo'!K1176</f>
        <v>2.1200000000000006</v>
      </c>
      <c r="H113" s="257">
        <v>16.3</v>
      </c>
      <c r="I113" s="196">
        <f t="shared" si="19"/>
        <v>20.32</v>
      </c>
      <c r="J113" s="269">
        <f t="shared" si="20"/>
        <v>43.08</v>
      </c>
      <c r="K113" s="231"/>
    </row>
    <row r="114" spans="2:11" s="247" customFormat="1" ht="30" x14ac:dyDescent="0.25">
      <c r="B114" s="264" t="s">
        <v>418</v>
      </c>
      <c r="C114" s="320" t="s">
        <v>540</v>
      </c>
      <c r="D114" s="265" t="s">
        <v>84</v>
      </c>
      <c r="E114" s="266">
        <v>6067</v>
      </c>
      <c r="F114" s="267" t="s">
        <v>16</v>
      </c>
      <c r="G114" s="268">
        <f>'Memorial de Cálculo'!K1189</f>
        <v>0</v>
      </c>
      <c r="H114" s="257">
        <v>24.45</v>
      </c>
      <c r="I114" s="196">
        <f t="shared" si="19"/>
        <v>30.48</v>
      </c>
      <c r="J114" s="269">
        <f t="shared" si="20"/>
        <v>0</v>
      </c>
      <c r="K114" s="231"/>
    </row>
    <row r="115" spans="2:11" s="247" customFormat="1" ht="15.75" x14ac:dyDescent="0.25">
      <c r="B115" s="264" t="s">
        <v>419</v>
      </c>
      <c r="C115" s="320" t="s">
        <v>541</v>
      </c>
      <c r="D115" s="265" t="s">
        <v>94</v>
      </c>
      <c r="E115" s="266" t="s">
        <v>542</v>
      </c>
      <c r="F115" s="267" t="s">
        <v>16</v>
      </c>
      <c r="G115" s="268">
        <f>'Memorial de Cálculo'!K1202</f>
        <v>173.86950000000002</v>
      </c>
      <c r="H115" s="257">
        <v>11.21</v>
      </c>
      <c r="I115" s="196">
        <f t="shared" si="19"/>
        <v>13.98</v>
      </c>
      <c r="J115" s="269">
        <f t="shared" si="20"/>
        <v>2430.6999999999998</v>
      </c>
      <c r="K115" s="231"/>
    </row>
    <row r="116" spans="2:11" ht="18" customHeight="1" x14ac:dyDescent="0.25">
      <c r="B116" s="191" t="s">
        <v>315</v>
      </c>
      <c r="C116" s="323" t="s">
        <v>5</v>
      </c>
      <c r="D116" s="193"/>
      <c r="E116" s="193"/>
      <c r="F116" s="193"/>
      <c r="G116" s="193"/>
      <c r="H116" s="193"/>
      <c r="I116" s="196"/>
      <c r="J116" s="192">
        <f>SUM(J117:J130)</f>
        <v>28914.519999999997</v>
      </c>
      <c r="K116" s="189">
        <f>J116/$J$131</f>
        <v>0.16035426597122276</v>
      </c>
    </row>
    <row r="117" spans="2:11" s="247" customFormat="1" ht="30" x14ac:dyDescent="0.25">
      <c r="B117" s="264" t="s">
        <v>421</v>
      </c>
      <c r="C117" s="320" t="s">
        <v>252</v>
      </c>
      <c r="D117" s="265" t="s">
        <v>84</v>
      </c>
      <c r="E117" s="266">
        <v>84887</v>
      </c>
      <c r="F117" s="267" t="s">
        <v>29</v>
      </c>
      <c r="G117" s="268">
        <f>'Memorial de Cálculo'!K1216</f>
        <v>0</v>
      </c>
      <c r="H117" s="257">
        <v>50.05</v>
      </c>
      <c r="I117" s="196">
        <f t="shared" si="19"/>
        <v>62.4</v>
      </c>
      <c r="J117" s="269">
        <f t="shared" si="20"/>
        <v>0</v>
      </c>
      <c r="K117" s="231"/>
    </row>
    <row r="118" spans="2:11" s="247" customFormat="1" ht="30" x14ac:dyDescent="0.25">
      <c r="B118" s="264" t="s">
        <v>422</v>
      </c>
      <c r="C118" s="320" t="s">
        <v>272</v>
      </c>
      <c r="D118" s="265" t="s">
        <v>84</v>
      </c>
      <c r="E118" s="266">
        <v>84893</v>
      </c>
      <c r="F118" s="267" t="s">
        <v>29</v>
      </c>
      <c r="G118" s="268">
        <f>'Memorial de Cálculo'!K1229</f>
        <v>0</v>
      </c>
      <c r="H118" s="257">
        <v>52.58</v>
      </c>
      <c r="I118" s="196">
        <f t="shared" si="19"/>
        <v>65.55</v>
      </c>
      <c r="J118" s="269">
        <f t="shared" si="20"/>
        <v>0</v>
      </c>
      <c r="K118" s="231"/>
    </row>
    <row r="119" spans="2:11" s="247" customFormat="1" ht="15.75" x14ac:dyDescent="0.25">
      <c r="B119" s="264" t="s">
        <v>423</v>
      </c>
      <c r="C119" s="320" t="s">
        <v>544</v>
      </c>
      <c r="D119" s="265" t="s">
        <v>83</v>
      </c>
      <c r="E119" s="266" t="s">
        <v>543</v>
      </c>
      <c r="F119" s="267" t="s">
        <v>52</v>
      </c>
      <c r="G119" s="268">
        <f>'Memorial de Cálculo'!K1242</f>
        <v>0</v>
      </c>
      <c r="H119" s="257">
        <v>38.01</v>
      </c>
      <c r="I119" s="196">
        <f t="shared" si="19"/>
        <v>47.39</v>
      </c>
      <c r="J119" s="269">
        <f t="shared" si="20"/>
        <v>0</v>
      </c>
      <c r="K119" s="231"/>
    </row>
    <row r="120" spans="2:11" s="247" customFormat="1" ht="15.75" x14ac:dyDescent="0.25">
      <c r="B120" s="264" t="s">
        <v>424</v>
      </c>
      <c r="C120" s="320" t="s">
        <v>554</v>
      </c>
      <c r="D120" s="265" t="s">
        <v>83</v>
      </c>
      <c r="E120" s="266" t="s">
        <v>545</v>
      </c>
      <c r="F120" s="267" t="s">
        <v>16</v>
      </c>
      <c r="G120" s="268">
        <f>'Memorial de Cálculo'!K1255</f>
        <v>0</v>
      </c>
      <c r="H120" s="257">
        <v>14.99</v>
      </c>
      <c r="I120" s="196">
        <f t="shared" si="19"/>
        <v>18.690000000000001</v>
      </c>
      <c r="J120" s="269">
        <f t="shared" si="20"/>
        <v>0</v>
      </c>
      <c r="K120" s="231"/>
    </row>
    <row r="121" spans="2:11" s="247" customFormat="1" ht="15.75" x14ac:dyDescent="0.25">
      <c r="B121" s="264" t="s">
        <v>425</v>
      </c>
      <c r="C121" s="320" t="s">
        <v>555</v>
      </c>
      <c r="D121" s="265" t="s">
        <v>83</v>
      </c>
      <c r="E121" s="266">
        <v>72799</v>
      </c>
      <c r="F121" s="267" t="s">
        <v>16</v>
      </c>
      <c r="G121" s="268">
        <f>'Memorial de Cálculo'!K1268</f>
        <v>88.44</v>
      </c>
      <c r="H121" s="257">
        <v>59.09</v>
      </c>
      <c r="I121" s="196">
        <f t="shared" si="19"/>
        <v>73.67</v>
      </c>
      <c r="J121" s="269">
        <f t="shared" si="20"/>
        <v>6515.37</v>
      </c>
      <c r="K121" s="231"/>
    </row>
    <row r="122" spans="2:11" s="247" customFormat="1" ht="15.75" x14ac:dyDescent="0.25">
      <c r="B122" s="264" t="s">
        <v>426</v>
      </c>
      <c r="C122" s="320" t="s">
        <v>547</v>
      </c>
      <c r="D122" s="265" t="s">
        <v>83</v>
      </c>
      <c r="E122" s="266" t="s">
        <v>546</v>
      </c>
      <c r="F122" s="267" t="s">
        <v>16</v>
      </c>
      <c r="G122" s="268">
        <f>'Memorial de Cálculo'!K1281</f>
        <v>173.86950000000002</v>
      </c>
      <c r="H122" s="257">
        <v>24.53</v>
      </c>
      <c r="I122" s="196">
        <f t="shared" si="19"/>
        <v>30.58</v>
      </c>
      <c r="J122" s="269">
        <f t="shared" si="20"/>
        <v>5316.93</v>
      </c>
      <c r="K122" s="231"/>
    </row>
    <row r="123" spans="2:11" s="247" customFormat="1" ht="15.75" x14ac:dyDescent="0.25">
      <c r="B123" s="264" t="s">
        <v>427</v>
      </c>
      <c r="C123" s="320" t="s">
        <v>556</v>
      </c>
      <c r="D123" s="265"/>
      <c r="E123" s="266"/>
      <c r="F123" s="267"/>
      <c r="G123" s="268">
        <f>'Memorial de Cálculo'!K1294</f>
        <v>0</v>
      </c>
      <c r="H123" s="257"/>
      <c r="I123" s="196">
        <f t="shared" si="19"/>
        <v>0</v>
      </c>
      <c r="J123" s="269">
        <f t="shared" si="20"/>
        <v>0</v>
      </c>
      <c r="K123" s="231"/>
    </row>
    <row r="124" spans="2:11" s="247" customFormat="1" ht="15.75" x14ac:dyDescent="0.25">
      <c r="B124" s="264" t="s">
        <v>428</v>
      </c>
      <c r="C124" s="320" t="s">
        <v>551</v>
      </c>
      <c r="D124" s="265" t="s">
        <v>83</v>
      </c>
      <c r="E124" s="266" t="s">
        <v>550</v>
      </c>
      <c r="F124" s="267" t="s">
        <v>16</v>
      </c>
      <c r="G124" s="268">
        <f>'Memorial de Cálculo'!K1307</f>
        <v>0</v>
      </c>
      <c r="H124" s="257">
        <v>214.91</v>
      </c>
      <c r="I124" s="196">
        <f t="shared" si="19"/>
        <v>267.93</v>
      </c>
      <c r="J124" s="269">
        <f t="shared" si="20"/>
        <v>0</v>
      </c>
      <c r="K124" s="231"/>
    </row>
    <row r="125" spans="2:11" s="247" customFormat="1" ht="45" x14ac:dyDescent="0.25">
      <c r="B125" s="264" t="s">
        <v>429</v>
      </c>
      <c r="C125" s="320" t="s">
        <v>549</v>
      </c>
      <c r="D125" s="265" t="s">
        <v>94</v>
      </c>
      <c r="E125" s="266" t="s">
        <v>548</v>
      </c>
      <c r="F125" s="267" t="s">
        <v>16</v>
      </c>
      <c r="G125" s="268">
        <f>'Memorial de Cálculo'!K1320</f>
        <v>72.239999999999995</v>
      </c>
      <c r="H125" s="257">
        <v>163.49</v>
      </c>
      <c r="I125" s="196">
        <f t="shared" si="19"/>
        <v>203.82</v>
      </c>
      <c r="J125" s="269">
        <f t="shared" si="20"/>
        <v>14723.96</v>
      </c>
      <c r="K125" s="231"/>
    </row>
    <row r="126" spans="2:11" s="247" customFormat="1" ht="45" x14ac:dyDescent="0.25">
      <c r="B126" s="264" t="s">
        <v>430</v>
      </c>
      <c r="C126" s="320" t="s">
        <v>534</v>
      </c>
      <c r="D126" s="265" t="s">
        <v>94</v>
      </c>
      <c r="E126" s="266" t="s">
        <v>533</v>
      </c>
      <c r="F126" s="267" t="s">
        <v>29</v>
      </c>
      <c r="G126" s="268">
        <f>'Memorial de Cálculo'!K1333</f>
        <v>0</v>
      </c>
      <c r="H126" s="257">
        <v>309.44</v>
      </c>
      <c r="I126" s="196">
        <f t="shared" si="19"/>
        <v>385.78</v>
      </c>
      <c r="J126" s="269">
        <f t="shared" si="20"/>
        <v>0</v>
      </c>
      <c r="K126" s="231"/>
    </row>
    <row r="127" spans="2:11" s="247" customFormat="1" ht="15.75" x14ac:dyDescent="0.25">
      <c r="B127" s="264" t="s">
        <v>431</v>
      </c>
      <c r="C127" s="320" t="s">
        <v>532</v>
      </c>
      <c r="D127" s="265" t="s">
        <v>82</v>
      </c>
      <c r="E127" s="266" t="s">
        <v>531</v>
      </c>
      <c r="F127" s="267" t="s">
        <v>16</v>
      </c>
      <c r="G127" s="268">
        <f>'Memorial de Cálculo'!K1346</f>
        <v>50.09</v>
      </c>
      <c r="H127" s="257">
        <v>31.31</v>
      </c>
      <c r="I127" s="196">
        <f t="shared" si="19"/>
        <v>39.03</v>
      </c>
      <c r="J127" s="269">
        <f t="shared" si="20"/>
        <v>1955.01</v>
      </c>
      <c r="K127" s="231"/>
    </row>
    <row r="128" spans="2:11" s="247" customFormat="1" ht="15.75" x14ac:dyDescent="0.25">
      <c r="B128" s="264" t="s">
        <v>432</v>
      </c>
      <c r="C128" s="320" t="s">
        <v>530</v>
      </c>
      <c r="D128" s="265" t="s">
        <v>82</v>
      </c>
      <c r="E128" s="266">
        <v>73676</v>
      </c>
      <c r="F128" s="267"/>
      <c r="G128" s="268">
        <f>'Memorial de Cálculo'!K1359</f>
        <v>0</v>
      </c>
      <c r="H128" s="257">
        <v>42.86</v>
      </c>
      <c r="I128" s="196">
        <f t="shared" si="19"/>
        <v>53.43</v>
      </c>
      <c r="J128" s="269">
        <f t="shared" si="20"/>
        <v>0</v>
      </c>
      <c r="K128" s="231"/>
    </row>
    <row r="129" spans="2:14" s="247" customFormat="1" ht="15.75" x14ac:dyDescent="0.25">
      <c r="B129" s="264" t="s">
        <v>653</v>
      </c>
      <c r="C129" s="320" t="s">
        <v>557</v>
      </c>
      <c r="D129" s="265" t="s">
        <v>94</v>
      </c>
      <c r="E129" s="266" t="s">
        <v>529</v>
      </c>
      <c r="F129" s="267" t="s">
        <v>16</v>
      </c>
      <c r="G129" s="268">
        <f>'Memorial de Cálculo'!K1372</f>
        <v>1.5600000000000003</v>
      </c>
      <c r="H129" s="257">
        <v>39.270000000000003</v>
      </c>
      <c r="I129" s="196">
        <f t="shared" si="19"/>
        <v>48.96</v>
      </c>
      <c r="J129" s="269">
        <f t="shared" si="20"/>
        <v>76.38</v>
      </c>
      <c r="K129" s="231"/>
    </row>
    <row r="130" spans="2:14" s="247" customFormat="1" ht="15.75" x14ac:dyDescent="0.25">
      <c r="B130" s="264" t="s">
        <v>654</v>
      </c>
      <c r="C130" s="320" t="s">
        <v>558</v>
      </c>
      <c r="D130" s="265" t="s">
        <v>82</v>
      </c>
      <c r="E130" s="266">
        <v>9537</v>
      </c>
      <c r="F130" s="267" t="s">
        <v>16</v>
      </c>
      <c r="G130" s="268">
        <f>'Memorial de Cálculo'!K1385</f>
        <v>173.86950000000002</v>
      </c>
      <c r="H130" s="257">
        <v>1.51</v>
      </c>
      <c r="I130" s="196">
        <f t="shared" si="19"/>
        <v>1.88</v>
      </c>
      <c r="J130" s="269">
        <f t="shared" si="20"/>
        <v>326.87</v>
      </c>
      <c r="K130" s="231"/>
    </row>
    <row r="131" spans="2:14" ht="26.25" customHeight="1" x14ac:dyDescent="0.25">
      <c r="B131" s="190"/>
      <c r="C131" s="352" t="s">
        <v>369</v>
      </c>
      <c r="D131" s="353"/>
      <c r="E131" s="193"/>
      <c r="F131" s="193"/>
      <c r="G131" s="193"/>
      <c r="H131" s="193"/>
      <c r="I131" s="194"/>
      <c r="J131" s="192">
        <f>SUM(J15:J130)/2</f>
        <v>180316.50000000006</v>
      </c>
      <c r="K131" s="189">
        <f>SUM(K15:K130)</f>
        <v>0.99999999999999956</v>
      </c>
      <c r="N131" s="347" t="s">
        <v>564</v>
      </c>
    </row>
    <row r="132" spans="2:14" x14ac:dyDescent="0.25">
      <c r="B132" s="360" t="s">
        <v>393</v>
      </c>
      <c r="C132" s="361"/>
      <c r="D132" s="361"/>
      <c r="E132" s="361"/>
      <c r="F132" s="361"/>
      <c r="G132" s="361"/>
      <c r="H132" s="361"/>
      <c r="I132" s="361"/>
      <c r="J132" s="361"/>
      <c r="K132" s="362"/>
    </row>
    <row r="133" spans="2:14" s="23" customFormat="1" ht="15.75" x14ac:dyDescent="0.25">
      <c r="B133" s="187" t="s">
        <v>2</v>
      </c>
      <c r="C133" s="124" t="s">
        <v>47</v>
      </c>
      <c r="D133" s="125"/>
      <c r="E133" s="125"/>
      <c r="F133" s="125"/>
      <c r="G133" s="125"/>
      <c r="H133" s="125"/>
      <c r="I133" s="126"/>
      <c r="J133" s="188">
        <f>SUM(J134:J145)</f>
        <v>0</v>
      </c>
      <c r="K133" s="189">
        <f>J133/$J$231</f>
        <v>0</v>
      </c>
    </row>
    <row r="134" spans="2:14" s="247" customFormat="1" ht="15.75" x14ac:dyDescent="0.25">
      <c r="B134" s="264" t="s">
        <v>90</v>
      </c>
      <c r="C134" s="320" t="s">
        <v>563</v>
      </c>
      <c r="D134" s="265" t="s">
        <v>94</v>
      </c>
      <c r="E134" s="266" t="s">
        <v>562</v>
      </c>
      <c r="F134" s="267" t="s">
        <v>29</v>
      </c>
      <c r="G134" s="268">
        <f>'Memorial de Cálculo'!K1404</f>
        <v>0</v>
      </c>
      <c r="H134" s="257">
        <v>216.61</v>
      </c>
      <c r="I134" s="196">
        <f>ROUND((1+I$13)*H134,2)</f>
        <v>270.05</v>
      </c>
      <c r="J134" s="269">
        <f>ROUND((G134*I134),2)</f>
        <v>0</v>
      </c>
      <c r="K134" s="231"/>
    </row>
    <row r="135" spans="2:14" s="247" customFormat="1" ht="15.75" x14ac:dyDescent="0.25">
      <c r="B135" s="264" t="s">
        <v>268</v>
      </c>
      <c r="C135" s="320" t="s">
        <v>565</v>
      </c>
      <c r="D135" s="265" t="s">
        <v>82</v>
      </c>
      <c r="E135" s="266">
        <v>72230</v>
      </c>
      <c r="F135" s="267" t="s">
        <v>16</v>
      </c>
      <c r="G135" s="268">
        <f>'Memorial de Cálculo'!K1422</f>
        <v>0</v>
      </c>
      <c r="H135" s="257">
        <v>5.0199999999999996</v>
      </c>
      <c r="I135" s="196">
        <f t="shared" ref="I135:I145" si="21">ROUND((1+I$13)*H135,2)</f>
        <v>6.26</v>
      </c>
      <c r="J135" s="269">
        <f t="shared" ref="J135:J145" si="22">ROUND((G135*I135),2)</f>
        <v>0</v>
      </c>
      <c r="K135" s="231"/>
    </row>
    <row r="136" spans="2:14" s="247" customFormat="1" ht="15.75" x14ac:dyDescent="0.25">
      <c r="B136" s="264" t="s">
        <v>269</v>
      </c>
      <c r="C136" s="320" t="s">
        <v>566</v>
      </c>
      <c r="D136" s="265" t="s">
        <v>82</v>
      </c>
      <c r="E136" s="266">
        <v>72228</v>
      </c>
      <c r="F136" s="267" t="s">
        <v>16</v>
      </c>
      <c r="G136" s="268">
        <f>'Memorial de Cálculo'!K1440</f>
        <v>0</v>
      </c>
      <c r="H136" s="257">
        <v>11.41</v>
      </c>
      <c r="I136" s="196">
        <f t="shared" si="21"/>
        <v>14.22</v>
      </c>
      <c r="J136" s="269">
        <f t="shared" si="22"/>
        <v>0</v>
      </c>
      <c r="K136" s="231"/>
    </row>
    <row r="137" spans="2:14" s="247" customFormat="1" ht="30" x14ac:dyDescent="0.25">
      <c r="B137" s="264" t="s">
        <v>270</v>
      </c>
      <c r="C137" s="320" t="s">
        <v>623</v>
      </c>
      <c r="D137" s="265" t="s">
        <v>94</v>
      </c>
      <c r="E137" s="266" t="s">
        <v>567</v>
      </c>
      <c r="F137" s="267" t="s">
        <v>29</v>
      </c>
      <c r="G137" s="268">
        <f>'Memorial de Cálculo'!K1457</f>
        <v>0</v>
      </c>
      <c r="H137" s="257">
        <v>7.66</v>
      </c>
      <c r="I137" s="196">
        <f t="shared" si="21"/>
        <v>9.5500000000000007</v>
      </c>
      <c r="J137" s="269">
        <f t="shared" si="22"/>
        <v>0</v>
      </c>
      <c r="K137" s="231"/>
    </row>
    <row r="138" spans="2:14" s="247" customFormat="1" ht="15.75" x14ac:dyDescent="0.25">
      <c r="B138" s="264" t="s">
        <v>271</v>
      </c>
      <c r="C138" s="320" t="s">
        <v>624</v>
      </c>
      <c r="D138" s="265" t="s">
        <v>94</v>
      </c>
      <c r="E138" s="266" t="s">
        <v>568</v>
      </c>
      <c r="F138" s="267" t="s">
        <v>29</v>
      </c>
      <c r="G138" s="268">
        <f>'Memorial de Cálculo'!K1474</f>
        <v>0</v>
      </c>
      <c r="H138" s="257">
        <v>4.79</v>
      </c>
      <c r="I138" s="196">
        <f t="shared" si="21"/>
        <v>5.97</v>
      </c>
      <c r="J138" s="269">
        <f t="shared" si="22"/>
        <v>0</v>
      </c>
      <c r="K138" s="231"/>
    </row>
    <row r="139" spans="2:14" s="247" customFormat="1" ht="30" x14ac:dyDescent="0.25">
      <c r="B139" s="264" t="s">
        <v>433</v>
      </c>
      <c r="C139" s="320" t="s">
        <v>396</v>
      </c>
      <c r="D139" s="265" t="s">
        <v>94</v>
      </c>
      <c r="E139" s="266" t="s">
        <v>572</v>
      </c>
      <c r="F139" s="267"/>
      <c r="G139" s="268">
        <f>'Memorial de Cálculo'!K1491</f>
        <v>0</v>
      </c>
      <c r="H139" s="257">
        <v>23.94</v>
      </c>
      <c r="I139" s="196">
        <f t="shared" si="21"/>
        <v>29.85</v>
      </c>
      <c r="J139" s="269">
        <f t="shared" si="22"/>
        <v>0</v>
      </c>
      <c r="K139" s="231"/>
    </row>
    <row r="140" spans="2:14" s="247" customFormat="1" ht="15.75" x14ac:dyDescent="0.25">
      <c r="B140" s="264" t="s">
        <v>434</v>
      </c>
      <c r="C140" s="320" t="s">
        <v>571</v>
      </c>
      <c r="D140" s="265" t="s">
        <v>82</v>
      </c>
      <c r="E140" s="266" t="s">
        <v>570</v>
      </c>
      <c r="F140" s="267"/>
      <c r="G140" s="268">
        <f>'Memorial de Cálculo'!K1508</f>
        <v>0</v>
      </c>
      <c r="H140" s="257">
        <v>5.0199999999999996</v>
      </c>
      <c r="I140" s="196">
        <f t="shared" si="21"/>
        <v>6.26</v>
      </c>
      <c r="J140" s="269">
        <f t="shared" si="22"/>
        <v>0</v>
      </c>
      <c r="K140" s="231"/>
    </row>
    <row r="141" spans="2:14" s="247" customFormat="1" ht="15.75" x14ac:dyDescent="0.25">
      <c r="B141" s="264" t="s">
        <v>435</v>
      </c>
      <c r="C141" s="341" t="s">
        <v>573</v>
      </c>
      <c r="D141" s="265" t="s">
        <v>94</v>
      </c>
      <c r="E141" s="266" t="s">
        <v>569</v>
      </c>
      <c r="F141" s="267"/>
      <c r="G141" s="268">
        <f>'Memorial de Cálculo'!K1525</f>
        <v>0</v>
      </c>
      <c r="H141" s="257">
        <v>6.7</v>
      </c>
      <c r="I141" s="196">
        <f t="shared" si="21"/>
        <v>8.35</v>
      </c>
      <c r="J141" s="269">
        <f t="shared" si="22"/>
        <v>0</v>
      </c>
      <c r="K141" s="231"/>
    </row>
    <row r="142" spans="2:14" s="247" customFormat="1" ht="15.75" x14ac:dyDescent="0.25">
      <c r="B142" s="264" t="s">
        <v>436</v>
      </c>
      <c r="C142" s="322" t="s">
        <v>574</v>
      </c>
      <c r="D142" s="265" t="s">
        <v>94</v>
      </c>
      <c r="E142" s="266" t="s">
        <v>575</v>
      </c>
      <c r="F142" s="267"/>
      <c r="G142" s="268">
        <f>'Memorial de Cálculo'!K1542</f>
        <v>0</v>
      </c>
      <c r="H142" s="257">
        <v>12.44</v>
      </c>
      <c r="I142" s="196">
        <f t="shared" si="21"/>
        <v>15.51</v>
      </c>
      <c r="J142" s="269">
        <f t="shared" si="22"/>
        <v>0</v>
      </c>
      <c r="K142" s="231"/>
    </row>
    <row r="143" spans="2:14" s="247" customFormat="1" ht="15.75" x14ac:dyDescent="0.25">
      <c r="B143" s="264" t="s">
        <v>437</v>
      </c>
      <c r="C143" s="320" t="s">
        <v>577</v>
      </c>
      <c r="D143" s="265" t="s">
        <v>82</v>
      </c>
      <c r="E143" s="266" t="s">
        <v>576</v>
      </c>
      <c r="F143" s="267"/>
      <c r="G143" s="268">
        <f>'Memorial de Cálculo'!K1559</f>
        <v>0</v>
      </c>
      <c r="H143" s="257">
        <v>56.75</v>
      </c>
      <c r="I143" s="196">
        <f t="shared" si="21"/>
        <v>70.75</v>
      </c>
      <c r="J143" s="269">
        <f t="shared" si="22"/>
        <v>0</v>
      </c>
      <c r="K143" s="231"/>
    </row>
    <row r="144" spans="2:14" s="247" customFormat="1" ht="15.75" x14ac:dyDescent="0.25">
      <c r="B144" s="264" t="s">
        <v>438</v>
      </c>
      <c r="C144" s="342" t="s">
        <v>625</v>
      </c>
      <c r="D144" s="265" t="s">
        <v>82</v>
      </c>
      <c r="E144" s="266">
        <v>73616</v>
      </c>
      <c r="F144" s="267"/>
      <c r="G144" s="268">
        <f>'Memorial de Cálculo'!K1576</f>
        <v>0</v>
      </c>
      <c r="H144" s="257">
        <v>147.56</v>
      </c>
      <c r="I144" s="196">
        <f t="shared" si="21"/>
        <v>183.96</v>
      </c>
      <c r="J144" s="269">
        <f t="shared" si="22"/>
        <v>0</v>
      </c>
      <c r="K144" s="231"/>
    </row>
    <row r="145" spans="2:11" s="247" customFormat="1" ht="15.75" x14ac:dyDescent="0.25">
      <c r="B145" s="264" t="s">
        <v>439</v>
      </c>
      <c r="C145" s="342" t="s">
        <v>626</v>
      </c>
      <c r="D145" s="265" t="s">
        <v>82</v>
      </c>
      <c r="E145" s="266">
        <v>83344</v>
      </c>
      <c r="F145" s="267" t="s">
        <v>267</v>
      </c>
      <c r="G145" s="268">
        <f>'Memorial de Cálculo'!K1593</f>
        <v>0</v>
      </c>
      <c r="H145" s="257">
        <v>0.89</v>
      </c>
      <c r="I145" s="196">
        <f t="shared" si="21"/>
        <v>1.1100000000000001</v>
      </c>
      <c r="J145" s="269">
        <f t="shared" si="22"/>
        <v>0</v>
      </c>
      <c r="K145" s="231"/>
    </row>
    <row r="146" spans="2:11" s="23" customFormat="1" ht="15.75" x14ac:dyDescent="0.25">
      <c r="B146" s="191" t="s">
        <v>3</v>
      </c>
      <c r="C146" s="316" t="s">
        <v>305</v>
      </c>
      <c r="D146" s="125"/>
      <c r="E146" s="125"/>
      <c r="F146" s="125"/>
      <c r="G146" s="125"/>
      <c r="H146" s="125"/>
      <c r="I146" s="126"/>
      <c r="J146" s="188">
        <f>SUM(J147:J151)</f>
        <v>0</v>
      </c>
      <c r="K146" s="189">
        <f>J146/$J$231</f>
        <v>0</v>
      </c>
    </row>
    <row r="147" spans="2:11" s="247" customFormat="1" ht="15.75" x14ac:dyDescent="0.25">
      <c r="B147" s="264" t="s">
        <v>230</v>
      </c>
      <c r="C147" s="320" t="s">
        <v>580</v>
      </c>
      <c r="D147" s="265" t="s">
        <v>82</v>
      </c>
      <c r="E147" s="266">
        <v>73481</v>
      </c>
      <c r="F147" s="267" t="s">
        <v>267</v>
      </c>
      <c r="G147" s="268">
        <f>'Memorial de Cálculo'!K1611</f>
        <v>0</v>
      </c>
      <c r="H147" s="257">
        <v>25.65</v>
      </c>
      <c r="I147" s="196">
        <f>ROUND((1+I$13)*H147,2)</f>
        <v>31.98</v>
      </c>
      <c r="J147" s="269">
        <f>ROUND((G147*I147),2)</f>
        <v>0</v>
      </c>
      <c r="K147" s="231"/>
    </row>
    <row r="148" spans="2:11" s="247" customFormat="1" ht="15.75" x14ac:dyDescent="0.25">
      <c r="B148" s="264" t="s">
        <v>262</v>
      </c>
      <c r="C148" s="342" t="s">
        <v>581</v>
      </c>
      <c r="D148" s="265" t="s">
        <v>82</v>
      </c>
      <c r="E148" s="266">
        <v>83344</v>
      </c>
      <c r="F148" s="267" t="s">
        <v>267</v>
      </c>
      <c r="G148" s="268">
        <f>'Memorial de Cálculo'!K1628</f>
        <v>0</v>
      </c>
      <c r="H148" s="257">
        <v>0.89</v>
      </c>
      <c r="I148" s="196">
        <f t="shared" ref="I148:I151" si="23">ROUND((1+I$13)*H148,2)</f>
        <v>1.1100000000000001</v>
      </c>
      <c r="J148" s="269">
        <f t="shared" ref="J148:J151" si="24">ROUND((G148*I148),2)</f>
        <v>0</v>
      </c>
      <c r="K148" s="231"/>
    </row>
    <row r="149" spans="2:11" s="247" customFormat="1" ht="15.75" x14ac:dyDescent="0.25">
      <c r="B149" s="264" t="s">
        <v>92</v>
      </c>
      <c r="C149" s="320" t="s">
        <v>578</v>
      </c>
      <c r="D149" s="265" t="s">
        <v>82</v>
      </c>
      <c r="E149" s="266">
        <v>6122</v>
      </c>
      <c r="F149" s="267" t="s">
        <v>267</v>
      </c>
      <c r="G149" s="268">
        <f>'Memorial de Cálculo'!K1645</f>
        <v>0</v>
      </c>
      <c r="H149" s="257">
        <v>311.14</v>
      </c>
      <c r="I149" s="196">
        <f t="shared" si="23"/>
        <v>387.9</v>
      </c>
      <c r="J149" s="269">
        <f t="shared" si="24"/>
        <v>0</v>
      </c>
      <c r="K149" s="231"/>
    </row>
    <row r="150" spans="2:11" s="247" customFormat="1" ht="15.75" x14ac:dyDescent="0.25">
      <c r="B150" s="264" t="s">
        <v>263</v>
      </c>
      <c r="C150" s="320" t="s">
        <v>579</v>
      </c>
      <c r="D150" s="265" t="s">
        <v>82</v>
      </c>
      <c r="E150" s="266">
        <v>73361</v>
      </c>
      <c r="F150" s="267"/>
      <c r="G150" s="268">
        <f>'Memorial de Cálculo'!K1662</f>
        <v>0</v>
      </c>
      <c r="H150" s="257">
        <v>339.22</v>
      </c>
      <c r="I150" s="196">
        <f t="shared" si="23"/>
        <v>422.91</v>
      </c>
      <c r="J150" s="269">
        <f t="shared" si="24"/>
        <v>0</v>
      </c>
      <c r="K150" s="231"/>
    </row>
    <row r="151" spans="2:11" s="247" customFormat="1" ht="30" x14ac:dyDescent="0.25">
      <c r="B151" s="264" t="s">
        <v>324</v>
      </c>
      <c r="C151" s="320" t="s">
        <v>382</v>
      </c>
      <c r="D151" s="265" t="s">
        <v>82</v>
      </c>
      <c r="E151" s="266">
        <v>83534</v>
      </c>
      <c r="F151" s="267" t="s">
        <v>267</v>
      </c>
      <c r="G151" s="268">
        <f>'Memorial de Cálculo'!K1679</f>
        <v>0</v>
      </c>
      <c r="H151" s="257">
        <v>391.2</v>
      </c>
      <c r="I151" s="196">
        <f t="shared" si="23"/>
        <v>487.71</v>
      </c>
      <c r="J151" s="269">
        <f t="shared" si="24"/>
        <v>0</v>
      </c>
      <c r="K151" s="231"/>
    </row>
    <row r="152" spans="2:11" s="23" customFormat="1" ht="15.75" x14ac:dyDescent="0.25">
      <c r="B152" s="191" t="s">
        <v>249</v>
      </c>
      <c r="C152" s="316" t="s">
        <v>306</v>
      </c>
      <c r="D152" s="125"/>
      <c r="E152" s="125"/>
      <c r="F152" s="125"/>
      <c r="G152" s="125"/>
      <c r="H152" s="125"/>
      <c r="I152" s="126"/>
      <c r="J152" s="188">
        <f>SUM(J153:J155)</f>
        <v>0</v>
      </c>
      <c r="K152" s="189">
        <f>J152/$J$231</f>
        <v>0</v>
      </c>
    </row>
    <row r="153" spans="2:11" s="247" customFormat="1" ht="30" x14ac:dyDescent="0.25">
      <c r="B153" s="264" t="s">
        <v>254</v>
      </c>
      <c r="C153" s="320" t="s">
        <v>627</v>
      </c>
      <c r="D153" s="265" t="s">
        <v>94</v>
      </c>
      <c r="E153" s="266" t="s">
        <v>582</v>
      </c>
      <c r="F153" s="267" t="s">
        <v>16</v>
      </c>
      <c r="G153" s="268">
        <f>'Memorial de Cálculo'!K1697</f>
        <v>0</v>
      </c>
      <c r="H153" s="257">
        <v>66.12</v>
      </c>
      <c r="I153" s="196">
        <f t="shared" ref="I153:I155" si="25">ROUND((1+I$13)*H153,2)</f>
        <v>82.43</v>
      </c>
      <c r="J153" s="269">
        <f t="shared" ref="J153:J155" si="26">ROUND((G153*I153),2)</f>
        <v>0</v>
      </c>
      <c r="K153" s="231"/>
    </row>
    <row r="154" spans="2:11" s="247" customFormat="1" ht="45" x14ac:dyDescent="0.25">
      <c r="B154" s="264" t="s">
        <v>255</v>
      </c>
      <c r="C154" s="321" t="s">
        <v>628</v>
      </c>
      <c r="D154" s="265" t="s">
        <v>82</v>
      </c>
      <c r="E154" s="266" t="s">
        <v>484</v>
      </c>
      <c r="F154" s="267" t="s">
        <v>267</v>
      </c>
      <c r="G154" s="268">
        <f>'Memorial de Cálculo'!K1714</f>
        <v>0</v>
      </c>
      <c r="H154" s="257">
        <v>385.67</v>
      </c>
      <c r="I154" s="196">
        <f t="shared" si="25"/>
        <v>480.81</v>
      </c>
      <c r="J154" s="269">
        <f t="shared" si="26"/>
        <v>0</v>
      </c>
      <c r="K154" s="231"/>
    </row>
    <row r="155" spans="2:11" s="247" customFormat="1" ht="15.75" x14ac:dyDescent="0.25">
      <c r="B155" s="264" t="s">
        <v>256</v>
      </c>
      <c r="C155" s="321" t="s">
        <v>385</v>
      </c>
      <c r="D155" s="265" t="s">
        <v>82</v>
      </c>
      <c r="E155" s="266" t="s">
        <v>484</v>
      </c>
      <c r="F155" s="267" t="s">
        <v>267</v>
      </c>
      <c r="G155" s="268">
        <f>'Memorial de Cálculo'!K1731</f>
        <v>0</v>
      </c>
      <c r="H155" s="257">
        <v>385.67</v>
      </c>
      <c r="I155" s="196">
        <f t="shared" si="25"/>
        <v>480.81</v>
      </c>
      <c r="J155" s="269">
        <f t="shared" si="26"/>
        <v>0</v>
      </c>
      <c r="K155" s="231"/>
    </row>
    <row r="156" spans="2:11" ht="15.75" x14ac:dyDescent="0.25">
      <c r="B156" s="284" t="s">
        <v>276</v>
      </c>
      <c r="C156" s="316" t="s">
        <v>307</v>
      </c>
      <c r="D156" s="193"/>
      <c r="E156" s="193"/>
      <c r="F156" s="193"/>
      <c r="G156" s="283"/>
      <c r="H156" s="193"/>
      <c r="I156" s="194"/>
      <c r="J156" s="192">
        <f>SUM(J157:J162)</f>
        <v>0</v>
      </c>
      <c r="K156" s="245">
        <f>J156/$J$231</f>
        <v>0</v>
      </c>
    </row>
    <row r="157" spans="2:11" s="247" customFormat="1" ht="15.75" x14ac:dyDescent="0.25">
      <c r="B157" s="264" t="s">
        <v>277</v>
      </c>
      <c r="C157" s="322" t="s">
        <v>629</v>
      </c>
      <c r="D157" s="265" t="s">
        <v>84</v>
      </c>
      <c r="E157" s="266">
        <v>72110</v>
      </c>
      <c r="F157" s="267" t="s">
        <v>29</v>
      </c>
      <c r="G157" s="268">
        <f>'Memorial de Cálculo'!K1749</f>
        <v>0</v>
      </c>
      <c r="H157" s="257">
        <v>62.07</v>
      </c>
      <c r="I157" s="196">
        <f t="shared" ref="I157:I162" si="27">ROUND((1+I$13)*H157,2)</f>
        <v>77.38</v>
      </c>
      <c r="J157" s="269">
        <f t="shared" ref="J157" si="28">ROUND((G157*I157),2)</f>
        <v>0</v>
      </c>
      <c r="K157" s="231"/>
    </row>
    <row r="158" spans="2:11" s="247" customFormat="1" ht="45" x14ac:dyDescent="0.25">
      <c r="B158" s="264" t="s">
        <v>280</v>
      </c>
      <c r="C158" s="320" t="s">
        <v>583</v>
      </c>
      <c r="D158" s="265" t="s">
        <v>84</v>
      </c>
      <c r="E158" s="266" t="s">
        <v>334</v>
      </c>
      <c r="F158" s="267" t="s">
        <v>16</v>
      </c>
      <c r="G158" s="268">
        <f>'Memorial de Cálculo'!K1766</f>
        <v>0</v>
      </c>
      <c r="H158" s="257">
        <v>33.85</v>
      </c>
      <c r="I158" s="196">
        <f t="shared" si="27"/>
        <v>42.2</v>
      </c>
      <c r="J158" s="269"/>
      <c r="K158" s="231"/>
    </row>
    <row r="159" spans="2:11" s="247" customFormat="1" ht="45" x14ac:dyDescent="0.25">
      <c r="B159" s="264" t="s">
        <v>281</v>
      </c>
      <c r="C159" s="320" t="s">
        <v>330</v>
      </c>
      <c r="D159" s="265" t="s">
        <v>84</v>
      </c>
      <c r="E159" s="266" t="s">
        <v>486</v>
      </c>
      <c r="F159" s="267" t="s">
        <v>16</v>
      </c>
      <c r="G159" s="268">
        <f>'Memorial de Cálculo'!K1783</f>
        <v>0</v>
      </c>
      <c r="H159" s="257">
        <v>24.37</v>
      </c>
      <c r="I159" s="196">
        <f t="shared" si="27"/>
        <v>30.38</v>
      </c>
      <c r="J159" s="269"/>
      <c r="K159" s="231"/>
    </row>
    <row r="160" spans="2:11" s="247" customFormat="1" ht="15.75" x14ac:dyDescent="0.25">
      <c r="B160" s="264" t="s">
        <v>331</v>
      </c>
      <c r="C160" s="322" t="s">
        <v>388</v>
      </c>
      <c r="D160" s="265" t="s">
        <v>84</v>
      </c>
      <c r="E160" s="266" t="s">
        <v>335</v>
      </c>
      <c r="F160" s="267" t="s">
        <v>52</v>
      </c>
      <c r="G160" s="268">
        <f>'Memorial de Cálculo'!K1800</f>
        <v>0</v>
      </c>
      <c r="H160" s="257">
        <v>22.99</v>
      </c>
      <c r="I160" s="196">
        <f t="shared" si="27"/>
        <v>28.66</v>
      </c>
      <c r="J160" s="269"/>
      <c r="K160" s="231"/>
    </row>
    <row r="161" spans="2:12" s="247" customFormat="1" ht="15.75" x14ac:dyDescent="0.25">
      <c r="B161" s="264" t="s">
        <v>332</v>
      </c>
      <c r="C161" s="322" t="s">
        <v>389</v>
      </c>
      <c r="D161" s="265" t="s">
        <v>84</v>
      </c>
      <c r="E161" s="266">
        <v>71623</v>
      </c>
      <c r="F161" s="267" t="s">
        <v>52</v>
      </c>
      <c r="G161" s="268">
        <f>'Memorial de Cálculo'!K1817</f>
        <v>0</v>
      </c>
      <c r="H161" s="257">
        <v>21.96</v>
      </c>
      <c r="I161" s="196">
        <f t="shared" si="27"/>
        <v>27.38</v>
      </c>
      <c r="J161" s="269">
        <f t="shared" ref="J161:J162" si="29">ROUND((G161*I161),2)</f>
        <v>0</v>
      </c>
      <c r="K161" s="231"/>
    </row>
    <row r="162" spans="2:12" s="247" customFormat="1" ht="15.75" x14ac:dyDescent="0.25">
      <c r="B162" s="264" t="s">
        <v>333</v>
      </c>
      <c r="C162" s="322" t="s">
        <v>584</v>
      </c>
      <c r="D162" s="265" t="s">
        <v>84</v>
      </c>
      <c r="E162" s="266">
        <v>72105</v>
      </c>
      <c r="F162" s="267" t="s">
        <v>16</v>
      </c>
      <c r="G162" s="268">
        <f>'Memorial de Cálculo'!K1834</f>
        <v>0</v>
      </c>
      <c r="H162" s="257">
        <v>37.51</v>
      </c>
      <c r="I162" s="196">
        <f t="shared" si="27"/>
        <v>46.76</v>
      </c>
      <c r="J162" s="269">
        <f t="shared" si="29"/>
        <v>0</v>
      </c>
      <c r="K162" s="231"/>
    </row>
    <row r="163" spans="2:12" s="81" customFormat="1" ht="18" customHeight="1" x14ac:dyDescent="0.25">
      <c r="B163" s="195" t="s">
        <v>4</v>
      </c>
      <c r="C163" s="317" t="s">
        <v>308</v>
      </c>
      <c r="D163" s="211"/>
      <c r="E163" s="211"/>
      <c r="F163" s="211"/>
      <c r="G163" s="211"/>
      <c r="H163" s="211"/>
      <c r="I163" s="196"/>
      <c r="J163" s="285">
        <f>SUM(J164:J183)</f>
        <v>17133.86</v>
      </c>
      <c r="K163" s="231">
        <f>J163/$J$231</f>
        <v>0.2363220626806154</v>
      </c>
      <c r="L163" s="286"/>
    </row>
    <row r="164" spans="2:12" s="247" customFormat="1" ht="30" x14ac:dyDescent="0.25">
      <c r="B164" s="264" t="s">
        <v>48</v>
      </c>
      <c r="C164" s="322" t="s">
        <v>391</v>
      </c>
      <c r="D164" s="265" t="s">
        <v>94</v>
      </c>
      <c r="E164" s="266" t="s">
        <v>487</v>
      </c>
      <c r="F164" s="267" t="s">
        <v>488</v>
      </c>
      <c r="G164" s="268">
        <f>'Memorial de Cálculo'!K1852</f>
        <v>29</v>
      </c>
      <c r="H164" s="257">
        <v>141.75</v>
      </c>
      <c r="I164" s="196">
        <f>ROUND((1+I$13)*H164,2)</f>
        <v>176.72</v>
      </c>
      <c r="J164" s="269">
        <f>ROUND((G164*I164),2)</f>
        <v>5124.88</v>
      </c>
      <c r="K164" s="231"/>
    </row>
    <row r="165" spans="2:12" s="247" customFormat="1" ht="30" x14ac:dyDescent="0.25">
      <c r="B165" s="264" t="s">
        <v>225</v>
      </c>
      <c r="C165" s="322" t="s">
        <v>392</v>
      </c>
      <c r="D165" s="265" t="s">
        <v>94</v>
      </c>
      <c r="E165" s="266" t="s">
        <v>487</v>
      </c>
      <c r="F165" s="267" t="s">
        <v>488</v>
      </c>
      <c r="G165" s="268">
        <f>'Memorial de Cálculo'!K1869</f>
        <v>4</v>
      </c>
      <c r="H165" s="257">
        <v>141.75</v>
      </c>
      <c r="I165" s="196">
        <f>ROUND((1+I$13)*H165,2)</f>
        <v>176.72</v>
      </c>
      <c r="J165" s="269">
        <f t="shared" ref="J165:J183" si="30">ROUND((G165*I165),2)</f>
        <v>706.88</v>
      </c>
      <c r="K165" s="231"/>
    </row>
    <row r="166" spans="2:12" s="247" customFormat="1" ht="30" x14ac:dyDescent="0.25">
      <c r="B166" s="264" t="s">
        <v>257</v>
      </c>
      <c r="C166" s="322" t="s">
        <v>447</v>
      </c>
      <c r="D166" s="265" t="s">
        <v>94</v>
      </c>
      <c r="E166" s="266" t="s">
        <v>487</v>
      </c>
      <c r="F166" s="267" t="s">
        <v>488</v>
      </c>
      <c r="G166" s="268">
        <f>'Memorial de Cálculo'!K1886</f>
        <v>11</v>
      </c>
      <c r="H166" s="257">
        <v>141.75</v>
      </c>
      <c r="I166" s="196">
        <f t="shared" ref="I166:I182" si="31">ROUND((1+I$13)*H166,2)</f>
        <v>176.72</v>
      </c>
      <c r="J166" s="269">
        <f t="shared" si="30"/>
        <v>1943.92</v>
      </c>
      <c r="K166" s="231"/>
    </row>
    <row r="167" spans="2:12" s="247" customFormat="1" ht="38.25" customHeight="1" x14ac:dyDescent="0.25">
      <c r="B167" s="264" t="s">
        <v>273</v>
      </c>
      <c r="C167" s="322" t="s">
        <v>630</v>
      </c>
      <c r="D167" s="265" t="s">
        <v>94</v>
      </c>
      <c r="E167" s="266" t="s">
        <v>487</v>
      </c>
      <c r="F167" s="267" t="s">
        <v>488</v>
      </c>
      <c r="G167" s="268">
        <f>'Memorial de Cálculo'!K1903</f>
        <v>11</v>
      </c>
      <c r="H167" s="257">
        <v>141.75</v>
      </c>
      <c r="I167" s="196">
        <f t="shared" si="31"/>
        <v>176.72</v>
      </c>
      <c r="J167" s="269">
        <f t="shared" si="30"/>
        <v>1943.92</v>
      </c>
      <c r="K167" s="231"/>
    </row>
    <row r="168" spans="2:12" s="247" customFormat="1" ht="38.25" customHeight="1" x14ac:dyDescent="0.25">
      <c r="B168" s="264" t="s">
        <v>258</v>
      </c>
      <c r="C168" s="322" t="s">
        <v>631</v>
      </c>
      <c r="D168" s="265" t="s">
        <v>94</v>
      </c>
      <c r="E168" s="266" t="s">
        <v>487</v>
      </c>
      <c r="F168" s="267" t="s">
        <v>488</v>
      </c>
      <c r="G168" s="268">
        <f>'Memorial de Cálculo'!K1920</f>
        <v>2</v>
      </c>
      <c r="H168" s="257">
        <v>141.75</v>
      </c>
      <c r="I168" s="196">
        <f t="shared" si="31"/>
        <v>176.72</v>
      </c>
      <c r="J168" s="269">
        <f t="shared" si="30"/>
        <v>353.44</v>
      </c>
      <c r="K168" s="231"/>
    </row>
    <row r="169" spans="2:12" s="247" customFormat="1" ht="32.25" customHeight="1" x14ac:dyDescent="0.25">
      <c r="B169" s="264" t="s">
        <v>264</v>
      </c>
      <c r="C169" s="322" t="s">
        <v>450</v>
      </c>
      <c r="D169" s="265" t="s">
        <v>94</v>
      </c>
      <c r="E169" s="266" t="s">
        <v>487</v>
      </c>
      <c r="F169" s="267" t="s">
        <v>488</v>
      </c>
      <c r="G169" s="268">
        <f>'Memorial de Cálculo'!K1937</f>
        <v>0</v>
      </c>
      <c r="H169" s="257">
        <v>141.75</v>
      </c>
      <c r="I169" s="196">
        <f t="shared" si="31"/>
        <v>176.72</v>
      </c>
      <c r="J169" s="269">
        <f t="shared" si="30"/>
        <v>0</v>
      </c>
      <c r="K169" s="231"/>
    </row>
    <row r="170" spans="2:12" s="247" customFormat="1" ht="21.75" customHeight="1" x14ac:dyDescent="0.25">
      <c r="B170" s="264" t="s">
        <v>265</v>
      </c>
      <c r="C170" s="322" t="s">
        <v>451</v>
      </c>
      <c r="D170" s="265" t="s">
        <v>84</v>
      </c>
      <c r="E170" s="266" t="s">
        <v>93</v>
      </c>
      <c r="F170" s="267" t="s">
        <v>29</v>
      </c>
      <c r="G170" s="268">
        <f>'Memorial de Cálculo'!K1954</f>
        <v>9</v>
      </c>
      <c r="H170" s="257">
        <v>93.95</v>
      </c>
      <c r="I170" s="196">
        <f t="shared" si="31"/>
        <v>117.13</v>
      </c>
      <c r="J170" s="269">
        <f t="shared" si="30"/>
        <v>1054.17</v>
      </c>
      <c r="K170" s="231"/>
    </row>
    <row r="171" spans="2:12" s="247" customFormat="1" ht="24" customHeight="1" x14ac:dyDescent="0.25">
      <c r="B171" s="264" t="s">
        <v>278</v>
      </c>
      <c r="C171" s="322" t="s">
        <v>586</v>
      </c>
      <c r="D171" s="265" t="s">
        <v>84</v>
      </c>
      <c r="E171" s="266" t="s">
        <v>585</v>
      </c>
      <c r="F171" s="267" t="s">
        <v>29</v>
      </c>
      <c r="G171" s="268">
        <f>'Memorial de Cálculo'!K1971</f>
        <v>0</v>
      </c>
      <c r="H171" s="257">
        <v>67.38</v>
      </c>
      <c r="I171" s="196">
        <f t="shared" si="31"/>
        <v>84</v>
      </c>
      <c r="J171" s="269">
        <f t="shared" si="30"/>
        <v>0</v>
      </c>
      <c r="K171" s="231"/>
    </row>
    <row r="172" spans="2:12" s="247" customFormat="1" ht="15.75" x14ac:dyDescent="0.25">
      <c r="B172" s="264" t="s">
        <v>337</v>
      </c>
      <c r="C172" s="322" t="s">
        <v>370</v>
      </c>
      <c r="D172" s="265" t="s">
        <v>84</v>
      </c>
      <c r="E172" s="266" t="s">
        <v>371</v>
      </c>
      <c r="F172" s="267" t="s">
        <v>29</v>
      </c>
      <c r="G172" s="268">
        <f>'Memorial de Cálculo'!K1988</f>
        <v>0</v>
      </c>
      <c r="H172" s="257">
        <v>86.99</v>
      </c>
      <c r="I172" s="196">
        <f t="shared" si="31"/>
        <v>108.45</v>
      </c>
      <c r="J172" s="269">
        <f t="shared" si="30"/>
        <v>0</v>
      </c>
      <c r="K172" s="231"/>
    </row>
    <row r="173" spans="2:12" s="247" customFormat="1" ht="30" x14ac:dyDescent="0.25">
      <c r="B173" s="264" t="s">
        <v>338</v>
      </c>
      <c r="C173" s="322" t="s">
        <v>452</v>
      </c>
      <c r="D173" s="265" t="s">
        <v>84</v>
      </c>
      <c r="E173" s="266" t="s">
        <v>372</v>
      </c>
      <c r="F173" s="267" t="s">
        <v>29</v>
      </c>
      <c r="G173" s="268">
        <f>'Memorial de Cálculo'!K2005</f>
        <v>1</v>
      </c>
      <c r="H173" s="257">
        <v>312.23</v>
      </c>
      <c r="I173" s="196">
        <f t="shared" si="31"/>
        <v>389.26</v>
      </c>
      <c r="J173" s="269">
        <f t="shared" si="30"/>
        <v>389.26</v>
      </c>
      <c r="K173" s="231"/>
    </row>
    <row r="174" spans="2:12" s="247" customFormat="1" ht="30" x14ac:dyDescent="0.25">
      <c r="B174" s="264" t="s">
        <v>339</v>
      </c>
      <c r="C174" s="322" t="s">
        <v>587</v>
      </c>
      <c r="D174" s="265" t="s">
        <v>84</v>
      </c>
      <c r="E174" s="266">
        <v>68069</v>
      </c>
      <c r="F174" s="267" t="s">
        <v>29</v>
      </c>
      <c r="G174" s="268">
        <f>'Memorial de Cálculo'!K2022</f>
        <v>11</v>
      </c>
      <c r="H174" s="257">
        <v>37.89</v>
      </c>
      <c r="I174" s="196">
        <f t="shared" si="31"/>
        <v>47.24</v>
      </c>
      <c r="J174" s="269">
        <f t="shared" si="30"/>
        <v>519.64</v>
      </c>
      <c r="K174" s="231"/>
    </row>
    <row r="175" spans="2:12" s="247" customFormat="1" ht="30" x14ac:dyDescent="0.25">
      <c r="B175" s="264" t="s">
        <v>340</v>
      </c>
      <c r="C175" s="322" t="s">
        <v>588</v>
      </c>
      <c r="D175" s="265" t="s">
        <v>94</v>
      </c>
      <c r="E175" s="266" t="s">
        <v>492</v>
      </c>
      <c r="F175" s="267" t="s">
        <v>488</v>
      </c>
      <c r="G175" s="268">
        <f>'Memorial de Cálculo'!K2039</f>
        <v>11</v>
      </c>
      <c r="H175" s="257">
        <v>123.91</v>
      </c>
      <c r="I175" s="196">
        <f t="shared" si="31"/>
        <v>154.47999999999999</v>
      </c>
      <c r="J175" s="269">
        <f t="shared" si="30"/>
        <v>1699.28</v>
      </c>
      <c r="K175" s="231"/>
    </row>
    <row r="176" spans="2:12" s="247" customFormat="1" ht="15.75" x14ac:dyDescent="0.25">
      <c r="B176" s="264" t="s">
        <v>341</v>
      </c>
      <c r="C176" s="322" t="s">
        <v>641</v>
      </c>
      <c r="D176" s="265" t="s">
        <v>94</v>
      </c>
      <c r="E176" s="266" t="s">
        <v>490</v>
      </c>
      <c r="F176" s="267" t="s">
        <v>488</v>
      </c>
      <c r="G176" s="268">
        <f>'Memorial de Cálculo'!K2056</f>
        <v>11</v>
      </c>
      <c r="H176" s="257">
        <v>108.6</v>
      </c>
      <c r="I176" s="196">
        <f t="shared" si="31"/>
        <v>135.38999999999999</v>
      </c>
      <c r="J176" s="269">
        <f t="shared" si="30"/>
        <v>1489.29</v>
      </c>
      <c r="K176" s="231"/>
    </row>
    <row r="177" spans="2:11" s="247" customFormat="1" ht="15.75" x14ac:dyDescent="0.25">
      <c r="B177" s="264" t="s">
        <v>342</v>
      </c>
      <c r="C177" s="322" t="s">
        <v>590</v>
      </c>
      <c r="D177" s="265" t="s">
        <v>84</v>
      </c>
      <c r="E177" s="266" t="s">
        <v>373</v>
      </c>
      <c r="F177" s="267" t="s">
        <v>29</v>
      </c>
      <c r="G177" s="268">
        <f>'Memorial de Cálculo'!K2073</f>
        <v>10</v>
      </c>
      <c r="H177" s="257">
        <v>44.98</v>
      </c>
      <c r="I177" s="196">
        <f t="shared" si="31"/>
        <v>56.08</v>
      </c>
      <c r="J177" s="269">
        <f t="shared" si="30"/>
        <v>560.79999999999995</v>
      </c>
      <c r="K177" s="231"/>
    </row>
    <row r="178" spans="2:11" s="247" customFormat="1" ht="15.75" x14ac:dyDescent="0.25">
      <c r="B178" s="264" t="s">
        <v>343</v>
      </c>
      <c r="C178" s="322" t="s">
        <v>640</v>
      </c>
      <c r="D178" s="265" t="s">
        <v>84</v>
      </c>
      <c r="E178" s="266" t="s">
        <v>589</v>
      </c>
      <c r="F178" s="267" t="s">
        <v>29</v>
      </c>
      <c r="G178" s="268">
        <f>'Memorial de Cálculo'!K2090</f>
        <v>0</v>
      </c>
      <c r="H178" s="257">
        <v>82.22</v>
      </c>
      <c r="I178" s="196">
        <f t="shared" si="31"/>
        <v>102.5</v>
      </c>
      <c r="J178" s="269">
        <f t="shared" si="30"/>
        <v>0</v>
      </c>
      <c r="K178" s="231"/>
    </row>
    <row r="179" spans="2:11" s="247" customFormat="1" ht="15.75" x14ac:dyDescent="0.25">
      <c r="B179" s="264" t="s">
        <v>344</v>
      </c>
      <c r="C179" s="322" t="s">
        <v>456</v>
      </c>
      <c r="D179" s="265" t="s">
        <v>84</v>
      </c>
      <c r="E179" s="266" t="s">
        <v>374</v>
      </c>
      <c r="F179" s="267" t="s">
        <v>29</v>
      </c>
      <c r="G179" s="268">
        <f>'Memorial de Cálculo'!K2107</f>
        <v>0</v>
      </c>
      <c r="H179" s="257">
        <v>9.31</v>
      </c>
      <c r="I179" s="196">
        <f t="shared" si="31"/>
        <v>11.61</v>
      </c>
      <c r="J179" s="269">
        <f t="shared" si="30"/>
        <v>0</v>
      </c>
      <c r="K179" s="231"/>
    </row>
    <row r="180" spans="2:11" s="247" customFormat="1" ht="15.75" x14ac:dyDescent="0.25">
      <c r="B180" s="264" t="s">
        <v>345</v>
      </c>
      <c r="C180" s="322" t="s">
        <v>643</v>
      </c>
      <c r="D180" s="265" t="s">
        <v>94</v>
      </c>
      <c r="E180" s="266" t="s">
        <v>642</v>
      </c>
      <c r="F180" s="267" t="s">
        <v>29</v>
      </c>
      <c r="G180" s="268">
        <f>'Memorial de Cálculo'!K2124</f>
        <v>3</v>
      </c>
      <c r="H180" s="257">
        <v>263.19</v>
      </c>
      <c r="I180" s="196">
        <f t="shared" si="31"/>
        <v>328.12</v>
      </c>
      <c r="J180" s="269">
        <f t="shared" si="30"/>
        <v>984.36</v>
      </c>
      <c r="K180" s="231"/>
    </row>
    <row r="181" spans="2:11" s="247" customFormat="1" ht="15.75" x14ac:dyDescent="0.25">
      <c r="B181" s="264" t="s">
        <v>440</v>
      </c>
      <c r="C181" s="322" t="s">
        <v>591</v>
      </c>
      <c r="D181" s="265" t="s">
        <v>84</v>
      </c>
      <c r="E181" s="266" t="s">
        <v>375</v>
      </c>
      <c r="F181" s="267" t="s">
        <v>29</v>
      </c>
      <c r="G181" s="268">
        <f>'Memorial de Cálculo'!K2141</f>
        <v>1</v>
      </c>
      <c r="H181" s="257">
        <v>143.74</v>
      </c>
      <c r="I181" s="196">
        <f t="shared" si="31"/>
        <v>179.2</v>
      </c>
      <c r="J181" s="269">
        <f t="shared" si="30"/>
        <v>179.2</v>
      </c>
      <c r="K181" s="231"/>
    </row>
    <row r="182" spans="2:11" s="247" customFormat="1" ht="30" x14ac:dyDescent="0.25">
      <c r="B182" s="264" t="s">
        <v>441</v>
      </c>
      <c r="C182" s="344" t="s">
        <v>592</v>
      </c>
      <c r="D182" s="265" t="s">
        <v>84</v>
      </c>
      <c r="E182" s="266" t="s">
        <v>376</v>
      </c>
      <c r="F182" s="267" t="s">
        <v>29</v>
      </c>
      <c r="G182" s="268">
        <f>'Memorial de Cálculo'!K2158</f>
        <v>1</v>
      </c>
      <c r="H182" s="257">
        <v>148.25</v>
      </c>
      <c r="I182" s="196">
        <f t="shared" si="31"/>
        <v>184.82</v>
      </c>
      <c r="J182" s="269">
        <f t="shared" si="30"/>
        <v>184.82</v>
      </c>
      <c r="K182" s="231"/>
    </row>
    <row r="183" spans="2:11" s="247" customFormat="1" ht="15.75" x14ac:dyDescent="0.25">
      <c r="B183" s="264" t="s">
        <v>442</v>
      </c>
      <c r="C183" s="322" t="s">
        <v>632</v>
      </c>
      <c r="D183" s="265" t="s">
        <v>84</v>
      </c>
      <c r="E183" s="266">
        <v>72554</v>
      </c>
      <c r="F183" s="267" t="s">
        <v>29</v>
      </c>
      <c r="G183" s="268">
        <f>'Memorial de Cálculo'!K2175</f>
        <v>0</v>
      </c>
      <c r="H183" s="257">
        <v>593.49</v>
      </c>
      <c r="I183" s="196">
        <f>ROUND((1+I$13)*H183,2)</f>
        <v>739.9</v>
      </c>
      <c r="J183" s="269">
        <f t="shared" si="30"/>
        <v>0</v>
      </c>
      <c r="K183" s="231"/>
    </row>
    <row r="184" spans="2:11" ht="18" customHeight="1" x14ac:dyDescent="0.25">
      <c r="B184" s="191" t="s">
        <v>49</v>
      </c>
      <c r="C184" s="317" t="s">
        <v>309</v>
      </c>
      <c r="D184" s="211"/>
      <c r="E184" s="211"/>
      <c r="F184" s="211"/>
      <c r="G184" s="211"/>
      <c r="H184" s="211"/>
      <c r="I184" s="212"/>
      <c r="J184" s="192">
        <f>SUM(J185:J201)</f>
        <v>8137.8700000000008</v>
      </c>
      <c r="K184" s="189">
        <f>J184/$J$231</f>
        <v>0.11224313868717847</v>
      </c>
    </row>
    <row r="185" spans="2:11" s="247" customFormat="1" ht="30" x14ac:dyDescent="0.25">
      <c r="B185" s="264" t="s">
        <v>54</v>
      </c>
      <c r="C185" s="322" t="s">
        <v>494</v>
      </c>
      <c r="D185" s="265" t="s">
        <v>84</v>
      </c>
      <c r="E185" s="266">
        <v>86888</v>
      </c>
      <c r="F185" s="267" t="s">
        <v>29</v>
      </c>
      <c r="G185" s="268">
        <f>'Memorial de Cálculo'!K2193</f>
        <v>3</v>
      </c>
      <c r="H185" s="257">
        <v>273.29000000000002</v>
      </c>
      <c r="I185" s="196">
        <f t="shared" ref="I185:I188" si="32">ROUND((1+I$13)*H185,2)</f>
        <v>340.71</v>
      </c>
      <c r="J185" s="269">
        <f t="shared" ref="J185:J190" si="33">ROUND((G185*I185),2)</f>
        <v>1022.13</v>
      </c>
      <c r="K185" s="231"/>
    </row>
    <row r="186" spans="2:11" s="247" customFormat="1" ht="30" x14ac:dyDescent="0.25">
      <c r="B186" s="264" t="s">
        <v>245</v>
      </c>
      <c r="C186" s="344" t="s">
        <v>633</v>
      </c>
      <c r="D186" s="265" t="s">
        <v>94</v>
      </c>
      <c r="E186" s="266" t="s">
        <v>508</v>
      </c>
      <c r="F186" s="267" t="s">
        <v>29</v>
      </c>
      <c r="G186" s="268">
        <f>'Memorial de Cálculo'!K2210</f>
        <v>3</v>
      </c>
      <c r="H186" s="257">
        <v>52.67</v>
      </c>
      <c r="I186" s="196">
        <f t="shared" si="32"/>
        <v>65.66</v>
      </c>
      <c r="J186" s="269">
        <f t="shared" si="33"/>
        <v>196.98</v>
      </c>
      <c r="K186" s="231"/>
    </row>
    <row r="187" spans="2:11" s="247" customFormat="1" ht="30" x14ac:dyDescent="0.25">
      <c r="B187" s="264" t="s">
        <v>246</v>
      </c>
      <c r="C187" s="322" t="s">
        <v>634</v>
      </c>
      <c r="D187" s="265" t="s">
        <v>94</v>
      </c>
      <c r="E187" s="266" t="s">
        <v>507</v>
      </c>
      <c r="F187" s="267" t="s">
        <v>29</v>
      </c>
      <c r="G187" s="268">
        <f>'Memorial de Cálculo'!K2227</f>
        <v>3</v>
      </c>
      <c r="H187" s="257">
        <v>263.52999999999997</v>
      </c>
      <c r="I187" s="196">
        <f t="shared" si="32"/>
        <v>328.54</v>
      </c>
      <c r="J187" s="269">
        <f t="shared" si="33"/>
        <v>985.62</v>
      </c>
      <c r="K187" s="231"/>
    </row>
    <row r="188" spans="2:11" s="247" customFormat="1" ht="30" x14ac:dyDescent="0.25">
      <c r="B188" s="264" t="s">
        <v>259</v>
      </c>
      <c r="C188" s="322" t="s">
        <v>635</v>
      </c>
      <c r="D188" s="265" t="s">
        <v>94</v>
      </c>
      <c r="E188" s="266" t="s">
        <v>505</v>
      </c>
      <c r="F188" s="267" t="s">
        <v>29</v>
      </c>
      <c r="G188" s="268">
        <f>'Memorial de Cálculo'!K2244</f>
        <v>2</v>
      </c>
      <c r="H188" s="257">
        <v>497.84</v>
      </c>
      <c r="I188" s="196">
        <f t="shared" si="32"/>
        <v>620.66</v>
      </c>
      <c r="J188" s="269">
        <f t="shared" si="33"/>
        <v>1241.32</v>
      </c>
      <c r="K188" s="231"/>
    </row>
    <row r="189" spans="2:11" s="247" customFormat="1" ht="15.75" x14ac:dyDescent="0.25">
      <c r="B189" s="264" t="s">
        <v>247</v>
      </c>
      <c r="C189" s="322" t="s">
        <v>594</v>
      </c>
      <c r="D189" s="265" t="s">
        <v>593</v>
      </c>
      <c r="E189" s="266">
        <v>8699</v>
      </c>
      <c r="F189" s="267" t="s">
        <v>29</v>
      </c>
      <c r="G189" s="268">
        <f>'Memorial de Cálculo'!K2261</f>
        <v>1</v>
      </c>
      <c r="H189" s="257">
        <v>877.9</v>
      </c>
      <c r="I189" s="196">
        <f t="shared" ref="I189:I200" si="34">ROUND((1+I$13)*H189,2)</f>
        <v>1094.48</v>
      </c>
      <c r="J189" s="269">
        <f t="shared" si="33"/>
        <v>1094.48</v>
      </c>
      <c r="K189" s="231"/>
    </row>
    <row r="190" spans="2:11" s="247" customFormat="1" ht="30" x14ac:dyDescent="0.25">
      <c r="B190" s="264" t="s">
        <v>248</v>
      </c>
      <c r="C190" s="322" t="s">
        <v>595</v>
      </c>
      <c r="D190" s="265" t="s">
        <v>82</v>
      </c>
      <c r="E190" s="266" t="s">
        <v>464</v>
      </c>
      <c r="F190" s="267" t="s">
        <v>29</v>
      </c>
      <c r="G190" s="268">
        <f>'Memorial de Cálculo'!K2278</f>
        <v>5</v>
      </c>
      <c r="H190" s="257">
        <v>68.67</v>
      </c>
      <c r="I190" s="196">
        <f t="shared" si="34"/>
        <v>85.61</v>
      </c>
      <c r="J190" s="269">
        <f t="shared" si="33"/>
        <v>428.05</v>
      </c>
      <c r="K190" s="231"/>
    </row>
    <row r="191" spans="2:11" s="247" customFormat="1" ht="15.75" x14ac:dyDescent="0.25">
      <c r="B191" s="264" t="s">
        <v>346</v>
      </c>
      <c r="C191" s="322" t="s">
        <v>467</v>
      </c>
      <c r="D191" s="265" t="s">
        <v>82</v>
      </c>
      <c r="E191" s="266">
        <v>89495</v>
      </c>
      <c r="F191" s="267" t="s">
        <v>29</v>
      </c>
      <c r="G191" s="268">
        <f>'Memorial de Cálculo'!K2295</f>
        <v>6</v>
      </c>
      <c r="H191" s="257">
        <v>5.65</v>
      </c>
      <c r="I191" s="196">
        <f t="shared" si="34"/>
        <v>7.04</v>
      </c>
      <c r="J191" s="269">
        <f t="shared" ref="J191:J200" si="35">ROUND((G191*I191),2)</f>
        <v>42.24</v>
      </c>
      <c r="K191" s="231"/>
    </row>
    <row r="192" spans="2:11" s="247" customFormat="1" ht="33" customHeight="1" x14ac:dyDescent="0.25">
      <c r="B192" s="264" t="s">
        <v>347</v>
      </c>
      <c r="C192" s="322" t="s">
        <v>469</v>
      </c>
      <c r="D192" s="265" t="s">
        <v>82</v>
      </c>
      <c r="E192" s="266" t="s">
        <v>468</v>
      </c>
      <c r="F192" s="267" t="s">
        <v>29</v>
      </c>
      <c r="G192" s="268">
        <f>'Memorial de Cálculo'!K2312</f>
        <v>5</v>
      </c>
      <c r="H192" s="257">
        <v>109.81</v>
      </c>
      <c r="I192" s="196">
        <f t="shared" si="34"/>
        <v>136.9</v>
      </c>
      <c r="J192" s="269">
        <f t="shared" si="35"/>
        <v>684.5</v>
      </c>
      <c r="K192" s="231"/>
    </row>
    <row r="193" spans="2:11" s="247" customFormat="1" ht="30" x14ac:dyDescent="0.25">
      <c r="B193" s="264" t="s">
        <v>348</v>
      </c>
      <c r="C193" s="322" t="s">
        <v>602</v>
      </c>
      <c r="D193" s="265" t="s">
        <v>82</v>
      </c>
      <c r="E193" s="266">
        <v>89495</v>
      </c>
      <c r="F193" s="267" t="s">
        <v>29</v>
      </c>
      <c r="G193" s="268">
        <f>'Memorial de Cálculo'!K2329</f>
        <v>3</v>
      </c>
      <c r="H193" s="257">
        <v>5.65</v>
      </c>
      <c r="I193" s="196">
        <f t="shared" si="34"/>
        <v>7.04</v>
      </c>
      <c r="J193" s="269">
        <f t="shared" si="35"/>
        <v>21.12</v>
      </c>
      <c r="K193" s="231"/>
    </row>
    <row r="194" spans="2:11" s="247" customFormat="1" ht="15.75" x14ac:dyDescent="0.25">
      <c r="B194" s="264" t="s">
        <v>349</v>
      </c>
      <c r="C194" s="322" t="s">
        <v>474</v>
      </c>
      <c r="D194" s="265" t="s">
        <v>94</v>
      </c>
      <c r="E194" s="266" t="s">
        <v>501</v>
      </c>
      <c r="F194" s="267" t="s">
        <v>29</v>
      </c>
      <c r="G194" s="268">
        <f>'Memorial de Cálculo'!K2346</f>
        <v>5</v>
      </c>
      <c r="H194" s="257">
        <v>19.47</v>
      </c>
      <c r="I194" s="196">
        <f t="shared" si="34"/>
        <v>24.27</v>
      </c>
      <c r="J194" s="269">
        <f t="shared" si="35"/>
        <v>121.35</v>
      </c>
      <c r="K194" s="231"/>
    </row>
    <row r="195" spans="2:11" s="247" customFormat="1" ht="15.75" x14ac:dyDescent="0.25">
      <c r="B195" s="264" t="s">
        <v>350</v>
      </c>
      <c r="C195" s="322" t="s">
        <v>601</v>
      </c>
      <c r="D195" s="265" t="s">
        <v>94</v>
      </c>
      <c r="E195" s="266" t="s">
        <v>500</v>
      </c>
      <c r="F195" s="267" t="s">
        <v>29</v>
      </c>
      <c r="G195" s="268">
        <f>'Memorial de Cálculo'!K2363</f>
        <v>5</v>
      </c>
      <c r="H195" s="257">
        <v>35.24</v>
      </c>
      <c r="I195" s="196">
        <f t="shared" si="34"/>
        <v>43.93</v>
      </c>
      <c r="J195" s="269">
        <f t="shared" si="35"/>
        <v>219.65</v>
      </c>
      <c r="K195" s="231"/>
    </row>
    <row r="196" spans="2:11" s="247" customFormat="1" ht="15.75" x14ac:dyDescent="0.25">
      <c r="B196" s="264" t="s">
        <v>351</v>
      </c>
      <c r="C196" s="322" t="s">
        <v>477</v>
      </c>
      <c r="D196" s="265" t="s">
        <v>94</v>
      </c>
      <c r="E196" s="266" t="s">
        <v>499</v>
      </c>
      <c r="F196" s="267" t="s">
        <v>29</v>
      </c>
      <c r="G196" s="268">
        <f>'Memorial de Cálculo'!K2380</f>
        <v>3</v>
      </c>
      <c r="H196" s="257">
        <v>23.09</v>
      </c>
      <c r="I196" s="196">
        <f t="shared" si="34"/>
        <v>28.79</v>
      </c>
      <c r="J196" s="269">
        <f t="shared" si="35"/>
        <v>86.37</v>
      </c>
      <c r="K196" s="231"/>
    </row>
    <row r="197" spans="2:11" s="247" customFormat="1" ht="15.75" x14ac:dyDescent="0.25">
      <c r="B197" s="264" t="s">
        <v>352</v>
      </c>
      <c r="C197" s="322" t="s">
        <v>600</v>
      </c>
      <c r="D197" s="265" t="s">
        <v>94</v>
      </c>
      <c r="E197" s="266" t="s">
        <v>496</v>
      </c>
      <c r="F197" s="267" t="s">
        <v>29</v>
      </c>
      <c r="G197" s="268">
        <f>'Memorial de Cálculo'!K2397</f>
        <v>4</v>
      </c>
      <c r="H197" s="257">
        <v>137.63</v>
      </c>
      <c r="I197" s="196">
        <f t="shared" si="34"/>
        <v>171.58</v>
      </c>
      <c r="J197" s="269">
        <f t="shared" si="35"/>
        <v>686.32</v>
      </c>
      <c r="K197" s="231"/>
    </row>
    <row r="198" spans="2:11" s="247" customFormat="1" ht="30" x14ac:dyDescent="0.25">
      <c r="B198" s="264" t="s">
        <v>353</v>
      </c>
      <c r="C198" s="322" t="s">
        <v>599</v>
      </c>
      <c r="D198" s="265" t="s">
        <v>94</v>
      </c>
      <c r="E198" s="266" t="s">
        <v>645</v>
      </c>
      <c r="F198" s="267" t="s">
        <v>52</v>
      </c>
      <c r="G198" s="268">
        <f>'Memorial de Cálculo'!K2414</f>
        <v>32.159999999999997</v>
      </c>
      <c r="H198" s="257">
        <v>24.71</v>
      </c>
      <c r="I198" s="196">
        <f t="shared" si="34"/>
        <v>30.81</v>
      </c>
      <c r="J198" s="269">
        <f t="shared" si="35"/>
        <v>990.85</v>
      </c>
      <c r="K198" s="231"/>
    </row>
    <row r="199" spans="2:11" s="247" customFormat="1" ht="15.75" x14ac:dyDescent="0.25">
      <c r="B199" s="264" t="s">
        <v>354</v>
      </c>
      <c r="C199" s="322" t="s">
        <v>598</v>
      </c>
      <c r="D199" s="265" t="s">
        <v>94</v>
      </c>
      <c r="E199" s="266" t="s">
        <v>646</v>
      </c>
      <c r="F199" s="267" t="s">
        <v>52</v>
      </c>
      <c r="G199" s="268">
        <f>'Memorial de Cálculo'!K2431</f>
        <v>12.55</v>
      </c>
      <c r="H199" s="257">
        <v>12.03</v>
      </c>
      <c r="I199" s="196">
        <f t="shared" si="34"/>
        <v>15</v>
      </c>
      <c r="J199" s="269">
        <f t="shared" si="35"/>
        <v>188.25</v>
      </c>
      <c r="K199" s="231"/>
    </row>
    <row r="200" spans="2:11" s="247" customFormat="1" ht="15.75" x14ac:dyDescent="0.25">
      <c r="B200" s="264" t="s">
        <v>355</v>
      </c>
      <c r="C200" s="322" t="s">
        <v>597</v>
      </c>
      <c r="D200" s="265" t="s">
        <v>94</v>
      </c>
      <c r="E200" s="266" t="s">
        <v>489</v>
      </c>
      <c r="F200" s="267" t="s">
        <v>29</v>
      </c>
      <c r="G200" s="268">
        <f>'Memorial de Cálculo'!K2448</f>
        <v>4</v>
      </c>
      <c r="H200" s="257">
        <v>25.8</v>
      </c>
      <c r="I200" s="196">
        <f t="shared" si="34"/>
        <v>32.159999999999997</v>
      </c>
      <c r="J200" s="269">
        <f t="shared" si="35"/>
        <v>128.63999999999999</v>
      </c>
      <c r="K200" s="231"/>
    </row>
    <row r="201" spans="2:11" s="247" customFormat="1" ht="15.75" x14ac:dyDescent="0.25">
      <c r="B201" s="264" t="s">
        <v>357</v>
      </c>
      <c r="C201" s="322" t="s">
        <v>596</v>
      </c>
      <c r="D201" s="265" t="s">
        <v>94</v>
      </c>
      <c r="E201" s="266" t="s">
        <v>495</v>
      </c>
      <c r="F201" s="267" t="s">
        <v>29</v>
      </c>
      <c r="G201" s="268">
        <f>'Memorial de Cálculo'!K2465</f>
        <v>0</v>
      </c>
      <c r="H201" s="257">
        <v>125.16</v>
      </c>
      <c r="I201" s="196">
        <f t="shared" ref="I201" si="36">ROUND((1+I$13)*H201,2)</f>
        <v>156.04</v>
      </c>
      <c r="J201" s="269">
        <f t="shared" ref="J201" si="37">ROUND((G201*I201),2)</f>
        <v>0</v>
      </c>
      <c r="K201" s="231"/>
    </row>
    <row r="202" spans="2:11" ht="18" customHeight="1" x14ac:dyDescent="0.25">
      <c r="B202" s="191" t="s">
        <v>86</v>
      </c>
      <c r="C202" s="323" t="s">
        <v>310</v>
      </c>
      <c r="D202" s="193"/>
      <c r="E202" s="193"/>
      <c r="F202" s="193"/>
      <c r="G202" s="193"/>
      <c r="H202" s="193"/>
      <c r="I202" s="194"/>
      <c r="J202" s="192">
        <f>SUM(J203:J209)</f>
        <v>505.38</v>
      </c>
      <c r="K202" s="189">
        <f>J202/$J$231</f>
        <v>6.9705509463442216E-3</v>
      </c>
    </row>
    <row r="203" spans="2:11" s="247" customFormat="1" ht="15.75" x14ac:dyDescent="0.25">
      <c r="B203" s="264" t="s">
        <v>274</v>
      </c>
      <c r="C203" s="322" t="s">
        <v>604</v>
      </c>
      <c r="D203" s="265" t="s">
        <v>82</v>
      </c>
      <c r="E203" s="266" t="s">
        <v>603</v>
      </c>
      <c r="F203" s="267" t="s">
        <v>16</v>
      </c>
      <c r="G203" s="268">
        <f>'Memorial de Cálculo'!K2483</f>
        <v>0</v>
      </c>
      <c r="H203" s="257">
        <v>22.26</v>
      </c>
      <c r="I203" s="196">
        <f t="shared" ref="I203:I208" si="38">ROUND((1+I$13)*H203,2)</f>
        <v>27.75</v>
      </c>
      <c r="J203" s="269">
        <f t="shared" ref="J203:J208" si="39">ROUND((G203*I203),2)</f>
        <v>0</v>
      </c>
      <c r="K203" s="231"/>
    </row>
    <row r="204" spans="2:11" s="247" customFormat="1" ht="15.75" x14ac:dyDescent="0.25">
      <c r="B204" s="264" t="s">
        <v>275</v>
      </c>
      <c r="C204" s="322" t="s">
        <v>607</v>
      </c>
      <c r="D204" s="265" t="s">
        <v>82</v>
      </c>
      <c r="E204" s="266">
        <v>87881</v>
      </c>
      <c r="F204" s="267" t="s">
        <v>16</v>
      </c>
      <c r="G204" s="268">
        <f>'Memorial de Cálculo'!K2500</f>
        <v>0</v>
      </c>
      <c r="H204" s="257">
        <v>2.95</v>
      </c>
      <c r="I204" s="196">
        <f t="shared" si="38"/>
        <v>3.68</v>
      </c>
      <c r="J204" s="269">
        <f t="shared" si="39"/>
        <v>0</v>
      </c>
      <c r="K204" s="231"/>
    </row>
    <row r="205" spans="2:11" s="247" customFormat="1" ht="15.75" x14ac:dyDescent="0.25">
      <c r="B205" s="264" t="s">
        <v>363</v>
      </c>
      <c r="C205" s="322" t="s">
        <v>608</v>
      </c>
      <c r="D205" s="265" t="s">
        <v>94</v>
      </c>
      <c r="E205" s="266" t="s">
        <v>605</v>
      </c>
      <c r="F205" s="267" t="s">
        <v>16</v>
      </c>
      <c r="G205" s="268">
        <f>'Memorial de Cálculo'!K2517</f>
        <v>0</v>
      </c>
      <c r="H205" s="257">
        <v>18.829999999999998</v>
      </c>
      <c r="I205" s="196">
        <f t="shared" si="38"/>
        <v>23.48</v>
      </c>
      <c r="J205" s="269">
        <f t="shared" si="39"/>
        <v>0</v>
      </c>
      <c r="K205" s="231"/>
    </row>
    <row r="206" spans="2:11" s="247" customFormat="1" ht="35.25" customHeight="1" x14ac:dyDescent="0.25">
      <c r="B206" s="264" t="s">
        <v>443</v>
      </c>
      <c r="C206" s="322" t="s">
        <v>636</v>
      </c>
      <c r="D206" s="265" t="s">
        <v>94</v>
      </c>
      <c r="E206" s="266" t="s">
        <v>514</v>
      </c>
      <c r="F206" s="267" t="s">
        <v>16</v>
      </c>
      <c r="G206" s="268">
        <f>'Memorial de Cálculo'!K2534</f>
        <v>0</v>
      </c>
      <c r="H206" s="257">
        <v>47.37</v>
      </c>
      <c r="I206" s="196">
        <f t="shared" si="38"/>
        <v>59.06</v>
      </c>
      <c r="J206" s="269">
        <f t="shared" si="39"/>
        <v>0</v>
      </c>
      <c r="K206" s="231"/>
    </row>
    <row r="207" spans="2:11" s="247" customFormat="1" ht="30" x14ac:dyDescent="0.25">
      <c r="B207" s="264" t="s">
        <v>444</v>
      </c>
      <c r="C207" s="322" t="s">
        <v>609</v>
      </c>
      <c r="D207" s="265" t="s">
        <v>94</v>
      </c>
      <c r="E207" s="266" t="s">
        <v>606</v>
      </c>
      <c r="F207" s="267" t="s">
        <v>16</v>
      </c>
      <c r="G207" s="268">
        <f>'Memorial de Cálculo'!K2551</f>
        <v>6</v>
      </c>
      <c r="H207" s="257">
        <v>67.56</v>
      </c>
      <c r="I207" s="196">
        <f t="shared" si="38"/>
        <v>84.23</v>
      </c>
      <c r="J207" s="269">
        <f t="shared" si="39"/>
        <v>505.38</v>
      </c>
      <c r="K207" s="231"/>
    </row>
    <row r="208" spans="2:11" s="247" customFormat="1" ht="30" x14ac:dyDescent="0.25">
      <c r="B208" s="264" t="s">
        <v>445</v>
      </c>
      <c r="C208" s="322" t="s">
        <v>610</v>
      </c>
      <c r="D208" s="265" t="s">
        <v>94</v>
      </c>
      <c r="E208" s="266" t="s">
        <v>606</v>
      </c>
      <c r="F208" s="267" t="s">
        <v>16</v>
      </c>
      <c r="G208" s="268">
        <f>'Memorial de Cálculo'!K2568</f>
        <v>0</v>
      </c>
      <c r="H208" s="257">
        <v>67.56</v>
      </c>
      <c r="I208" s="196">
        <f t="shared" si="38"/>
        <v>84.23</v>
      </c>
      <c r="J208" s="269">
        <f t="shared" si="39"/>
        <v>0</v>
      </c>
      <c r="K208" s="231"/>
    </row>
    <row r="209" spans="2:11" s="247" customFormat="1" ht="15.75" x14ac:dyDescent="0.25">
      <c r="B209" s="264" t="s">
        <v>446</v>
      </c>
      <c r="C209" s="322" t="s">
        <v>611</v>
      </c>
      <c r="D209" s="265" t="s">
        <v>84</v>
      </c>
      <c r="E209" s="266" t="s">
        <v>612</v>
      </c>
      <c r="F209" s="267" t="s">
        <v>16</v>
      </c>
      <c r="G209" s="268">
        <f>'Memorial de Cálculo'!K2585</f>
        <v>0</v>
      </c>
      <c r="H209" s="257">
        <v>14.36</v>
      </c>
      <c r="I209" s="196">
        <f>ROUND((1+I$13)*H209,2)</f>
        <v>17.899999999999999</v>
      </c>
      <c r="J209" s="269">
        <f t="shared" ref="J209" si="40">ROUND((G209*I209),2)</f>
        <v>0</v>
      </c>
      <c r="K209" s="231"/>
    </row>
    <row r="210" spans="2:11" ht="18" customHeight="1" x14ac:dyDescent="0.25">
      <c r="B210" s="191" t="s">
        <v>50</v>
      </c>
      <c r="C210" s="323" t="s">
        <v>311</v>
      </c>
      <c r="D210" s="193"/>
      <c r="E210" s="193"/>
      <c r="F210" s="193"/>
      <c r="G210" s="193"/>
      <c r="H210" s="193"/>
      <c r="I210" s="194"/>
      <c r="J210" s="192">
        <f>SUM(J211:J212)</f>
        <v>12304.07</v>
      </c>
      <c r="K210" s="189">
        <f>J210/$J$231</f>
        <v>0.1697062542688384</v>
      </c>
    </row>
    <row r="211" spans="2:11" s="247" customFormat="1" ht="15.75" x14ac:dyDescent="0.25">
      <c r="B211" s="264" t="s">
        <v>399</v>
      </c>
      <c r="C211" s="322" t="s">
        <v>552</v>
      </c>
      <c r="D211" s="265" t="s">
        <v>94</v>
      </c>
      <c r="E211" s="266" t="s">
        <v>613</v>
      </c>
      <c r="F211" s="267" t="s">
        <v>16</v>
      </c>
      <c r="G211" s="268">
        <f>'Memorial de Cálculo'!K2603</f>
        <v>136.22749999999999</v>
      </c>
      <c r="H211" s="257">
        <v>13.01</v>
      </c>
      <c r="I211" s="196">
        <f>ROUND((1+I$13)*H211,2)</f>
        <v>16.22</v>
      </c>
      <c r="J211" s="269">
        <f>ROUND((G211*I211),2)</f>
        <v>2209.61</v>
      </c>
      <c r="K211" s="231"/>
    </row>
    <row r="212" spans="2:11" s="247" customFormat="1" ht="15.75" x14ac:dyDescent="0.25">
      <c r="B212" s="264" t="s">
        <v>400</v>
      </c>
      <c r="C212" s="322" t="s">
        <v>553</v>
      </c>
      <c r="D212" s="265" t="s">
        <v>94</v>
      </c>
      <c r="E212" s="266" t="s">
        <v>614</v>
      </c>
      <c r="F212" s="267" t="s">
        <v>16</v>
      </c>
      <c r="G212" s="268">
        <f>'Memorial de Cálculo'!K2620</f>
        <v>136.22749999999999</v>
      </c>
      <c r="H212" s="257">
        <v>59.44</v>
      </c>
      <c r="I212" s="196">
        <f>ROUND((1+I$13)*H212,2)</f>
        <v>74.099999999999994</v>
      </c>
      <c r="J212" s="269">
        <f>ROUND((G212*I212),2)</f>
        <v>10094.459999999999</v>
      </c>
      <c r="K212" s="231"/>
    </row>
    <row r="213" spans="2:11" ht="18" customHeight="1" x14ac:dyDescent="0.25">
      <c r="B213" s="191" t="s">
        <v>313</v>
      </c>
      <c r="C213" s="323" t="s">
        <v>312</v>
      </c>
      <c r="D213" s="193"/>
      <c r="E213" s="193"/>
      <c r="F213" s="193"/>
      <c r="G213" s="193"/>
      <c r="H213" s="193"/>
      <c r="I213" s="194"/>
      <c r="J213" s="192">
        <f>SUM(J214:J217)</f>
        <v>8948.6500000000015</v>
      </c>
      <c r="K213" s="189">
        <f>J213/$J$231</f>
        <v>0.1234259779294852</v>
      </c>
    </row>
    <row r="214" spans="2:11" s="247" customFormat="1" ht="31.5" x14ac:dyDescent="0.25">
      <c r="B214" s="264" t="s">
        <v>403</v>
      </c>
      <c r="C214" s="324" t="s">
        <v>637</v>
      </c>
      <c r="D214" s="265" t="s">
        <v>84</v>
      </c>
      <c r="E214" s="266" t="s">
        <v>518</v>
      </c>
      <c r="F214" s="267" t="s">
        <v>29</v>
      </c>
      <c r="G214" s="268">
        <f>'Memorial de Cálculo'!K2638</f>
        <v>12</v>
      </c>
      <c r="H214" s="257">
        <v>346.11</v>
      </c>
      <c r="I214" s="196">
        <f>ROUND((1+I$13)*H214,2)</f>
        <v>431.5</v>
      </c>
      <c r="J214" s="269">
        <f>ROUND((G214*I214),2)</f>
        <v>5178</v>
      </c>
      <c r="K214" s="231"/>
    </row>
    <row r="215" spans="2:11" s="247" customFormat="1" ht="31.5" x14ac:dyDescent="0.25">
      <c r="B215" s="264" t="s">
        <v>404</v>
      </c>
      <c r="C215" s="324" t="s">
        <v>638</v>
      </c>
      <c r="D215" s="265" t="s">
        <v>84</v>
      </c>
      <c r="E215" s="266" t="s">
        <v>518</v>
      </c>
      <c r="F215" s="267" t="s">
        <v>29</v>
      </c>
      <c r="G215" s="268">
        <f>'Memorial de Cálculo'!K2655</f>
        <v>2</v>
      </c>
      <c r="H215" s="257">
        <v>346.11</v>
      </c>
      <c r="I215" s="196">
        <f t="shared" ref="I215:I217" si="41">ROUND((1+I$13)*H215,2)</f>
        <v>431.5</v>
      </c>
      <c r="J215" s="269">
        <f t="shared" ref="J215:J217" si="42">ROUND((G215*I215),2)</f>
        <v>863</v>
      </c>
      <c r="K215" s="231"/>
    </row>
    <row r="216" spans="2:11" s="247" customFormat="1" ht="15.75" x14ac:dyDescent="0.25">
      <c r="B216" s="264" t="s">
        <v>405</v>
      </c>
      <c r="C216" s="324" t="s">
        <v>397</v>
      </c>
      <c r="D216" s="265" t="s">
        <v>94</v>
      </c>
      <c r="E216" s="266" t="s">
        <v>615</v>
      </c>
      <c r="F216" s="267" t="s">
        <v>16</v>
      </c>
      <c r="G216" s="268">
        <f>'Memorial de Cálculo'!K2672</f>
        <v>6.9</v>
      </c>
      <c r="H216" s="257">
        <v>247.01</v>
      </c>
      <c r="I216" s="196">
        <f t="shared" si="41"/>
        <v>307.95</v>
      </c>
      <c r="J216" s="269">
        <f t="shared" si="42"/>
        <v>2124.86</v>
      </c>
      <c r="K216" s="231"/>
    </row>
    <row r="217" spans="2:11" s="247" customFormat="1" ht="15.75" x14ac:dyDescent="0.25">
      <c r="B217" s="264" t="s">
        <v>406</v>
      </c>
      <c r="C217" s="343" t="s">
        <v>528</v>
      </c>
      <c r="D217" s="265" t="s">
        <v>84</v>
      </c>
      <c r="E217" s="266">
        <v>581</v>
      </c>
      <c r="F217" s="267" t="s">
        <v>29</v>
      </c>
      <c r="G217" s="268">
        <f>'Memorial de Cálculo'!K2689</f>
        <v>3</v>
      </c>
      <c r="H217" s="257">
        <v>209.3</v>
      </c>
      <c r="I217" s="196">
        <f t="shared" si="41"/>
        <v>260.93</v>
      </c>
      <c r="J217" s="269">
        <f t="shared" si="42"/>
        <v>782.79</v>
      </c>
      <c r="K217" s="231"/>
    </row>
    <row r="218" spans="2:11" ht="18" customHeight="1" x14ac:dyDescent="0.25">
      <c r="B218" s="191" t="s">
        <v>314</v>
      </c>
      <c r="C218" s="323" t="s">
        <v>51</v>
      </c>
      <c r="D218" s="193"/>
      <c r="E218" s="193"/>
      <c r="F218" s="193"/>
      <c r="G218" s="193"/>
      <c r="H218" s="193"/>
      <c r="I218" s="194"/>
      <c r="J218" s="192">
        <f>SUM(J219:J224)</f>
        <v>18111.84</v>
      </c>
      <c r="K218" s="189">
        <f>J218/$J$231</f>
        <v>0.24981104011246019</v>
      </c>
    </row>
    <row r="219" spans="2:11" s="247" customFormat="1" ht="45" x14ac:dyDescent="0.25">
      <c r="B219" s="264" t="s">
        <v>415</v>
      </c>
      <c r="C219" s="322" t="s">
        <v>616</v>
      </c>
      <c r="D219" s="265" t="s">
        <v>94</v>
      </c>
      <c r="E219" s="266" t="s">
        <v>647</v>
      </c>
      <c r="F219" s="267" t="s">
        <v>16</v>
      </c>
      <c r="G219" s="268">
        <f>'Memorial de Cálculo'!K2707</f>
        <v>513.68799999999987</v>
      </c>
      <c r="H219" s="257">
        <v>23.51</v>
      </c>
      <c r="I219" s="196">
        <f>ROUND((1+I$13)*H219,2)</f>
        <v>29.31</v>
      </c>
      <c r="J219" s="269">
        <f>ROUND((G219*I219),2)</f>
        <v>15056.2</v>
      </c>
      <c r="K219" s="231"/>
    </row>
    <row r="220" spans="2:11" s="247" customFormat="1" ht="15.75" x14ac:dyDescent="0.25">
      <c r="B220" s="264" t="s">
        <v>416</v>
      </c>
      <c r="C220" s="322" t="s">
        <v>537</v>
      </c>
      <c r="D220" s="265" t="s">
        <v>94</v>
      </c>
      <c r="E220" s="266" t="s">
        <v>536</v>
      </c>
      <c r="F220" s="267" t="s">
        <v>16</v>
      </c>
      <c r="G220" s="268">
        <f>'Memorial de Cálculo'!K2724</f>
        <v>91.66</v>
      </c>
      <c r="H220" s="257">
        <v>8.69</v>
      </c>
      <c r="I220" s="196">
        <f t="shared" ref="I220:I224" si="43">ROUND((1+I$13)*H220,2)</f>
        <v>10.83</v>
      </c>
      <c r="J220" s="269">
        <f t="shared" ref="J220:J224" si="44">ROUND((G220*I220),2)</f>
        <v>992.68</v>
      </c>
      <c r="K220" s="231"/>
    </row>
    <row r="221" spans="2:11" s="247" customFormat="1" ht="15.75" x14ac:dyDescent="0.25">
      <c r="B221" s="264" t="s">
        <v>417</v>
      </c>
      <c r="C221" s="322" t="s">
        <v>617</v>
      </c>
      <c r="D221" s="265" t="s">
        <v>94</v>
      </c>
      <c r="E221" s="266" t="s">
        <v>542</v>
      </c>
      <c r="F221" s="267" t="s">
        <v>16</v>
      </c>
      <c r="G221" s="268">
        <f>'Memorial de Cálculo'!K2741</f>
        <v>136.22749999999999</v>
      </c>
      <c r="H221" s="257">
        <v>11.21</v>
      </c>
      <c r="I221" s="196">
        <f t="shared" si="43"/>
        <v>13.98</v>
      </c>
      <c r="J221" s="269">
        <f t="shared" si="44"/>
        <v>1904.46</v>
      </c>
      <c r="K221" s="231"/>
    </row>
    <row r="222" spans="2:11" s="247" customFormat="1" ht="30" x14ac:dyDescent="0.25">
      <c r="B222" s="264" t="s">
        <v>418</v>
      </c>
      <c r="C222" s="322" t="s">
        <v>619</v>
      </c>
      <c r="D222" s="265" t="s">
        <v>84</v>
      </c>
      <c r="E222" s="266" t="s">
        <v>618</v>
      </c>
      <c r="F222" s="267" t="s">
        <v>16</v>
      </c>
      <c r="G222" s="268">
        <f>'Memorial de Cálculo'!K2758</f>
        <v>0</v>
      </c>
      <c r="H222" s="257">
        <v>37.75</v>
      </c>
      <c r="I222" s="196">
        <f t="shared" si="43"/>
        <v>47.06</v>
      </c>
      <c r="J222" s="269">
        <f t="shared" si="44"/>
        <v>0</v>
      </c>
      <c r="K222" s="231"/>
    </row>
    <row r="223" spans="2:11" s="247" customFormat="1" ht="30" x14ac:dyDescent="0.25">
      <c r="B223" s="264" t="s">
        <v>419</v>
      </c>
      <c r="C223" s="322" t="s">
        <v>539</v>
      </c>
      <c r="D223" s="265" t="s">
        <v>84</v>
      </c>
      <c r="E223" s="266" t="s">
        <v>538</v>
      </c>
      <c r="F223" s="267" t="s">
        <v>16</v>
      </c>
      <c r="G223" s="268">
        <f>'Memorial de Cálculo'!K2775</f>
        <v>3.3000000000000007</v>
      </c>
      <c r="H223" s="257">
        <v>16.3</v>
      </c>
      <c r="I223" s="196">
        <f t="shared" si="43"/>
        <v>20.32</v>
      </c>
      <c r="J223" s="269">
        <f t="shared" si="44"/>
        <v>67.06</v>
      </c>
      <c r="K223" s="231"/>
    </row>
    <row r="224" spans="2:11" s="247" customFormat="1" ht="30" x14ac:dyDescent="0.25">
      <c r="B224" s="264" t="s">
        <v>420</v>
      </c>
      <c r="C224" s="322" t="s">
        <v>620</v>
      </c>
      <c r="D224" s="265" t="s">
        <v>84</v>
      </c>
      <c r="E224" s="266">
        <v>6067</v>
      </c>
      <c r="F224" s="267" t="s">
        <v>16</v>
      </c>
      <c r="G224" s="268">
        <f>'Memorial de Cálculo'!K2792</f>
        <v>3</v>
      </c>
      <c r="H224" s="257">
        <v>24.45</v>
      </c>
      <c r="I224" s="196">
        <f t="shared" si="43"/>
        <v>30.48</v>
      </c>
      <c r="J224" s="269">
        <f t="shared" si="44"/>
        <v>91.44</v>
      </c>
      <c r="K224" s="231"/>
    </row>
    <row r="225" spans="2:11" ht="18" customHeight="1" x14ac:dyDescent="0.25">
      <c r="B225" s="191" t="s">
        <v>315</v>
      </c>
      <c r="C225" s="323" t="s">
        <v>5</v>
      </c>
      <c r="D225" s="193"/>
      <c r="E225" s="193"/>
      <c r="F225" s="193"/>
      <c r="G225" s="193"/>
      <c r="H225" s="193"/>
      <c r="I225" s="194"/>
      <c r="J225" s="192">
        <f>SUM(J226:J230)</f>
        <v>7360.49</v>
      </c>
      <c r="K225" s="189">
        <f>J225/$J$231</f>
        <v>0.10152097537507851</v>
      </c>
    </row>
    <row r="226" spans="2:11" s="247" customFormat="1" ht="30" x14ac:dyDescent="0.25">
      <c r="B226" s="264" t="s">
        <v>421</v>
      </c>
      <c r="C226" s="345" t="s">
        <v>621</v>
      </c>
      <c r="D226" s="265" t="s">
        <v>84</v>
      </c>
      <c r="E226" s="266">
        <v>73631</v>
      </c>
      <c r="F226" s="267" t="s">
        <v>16</v>
      </c>
      <c r="G226" s="268">
        <f>'Memorial de Cálculo'!K2809</f>
        <v>6.48</v>
      </c>
      <c r="H226" s="257">
        <v>228.83</v>
      </c>
      <c r="I226" s="196">
        <f>ROUND((1+I$13)*H226,2)</f>
        <v>285.27999999999997</v>
      </c>
      <c r="J226" s="269">
        <f>ROUND((G226*I226),2)</f>
        <v>1848.61</v>
      </c>
      <c r="K226" s="231"/>
    </row>
    <row r="227" spans="2:11" s="247" customFormat="1" ht="27" customHeight="1" x14ac:dyDescent="0.25">
      <c r="B227" s="264" t="s">
        <v>422</v>
      </c>
      <c r="C227" s="345" t="s">
        <v>530</v>
      </c>
      <c r="D227" s="265" t="s">
        <v>84</v>
      </c>
      <c r="E227" s="266">
        <v>73676</v>
      </c>
      <c r="F227" s="267" t="s">
        <v>16</v>
      </c>
      <c r="G227" s="268">
        <f>'Memorial de Cálculo'!K2826</f>
        <v>6.48</v>
      </c>
      <c r="H227" s="257">
        <v>42.86</v>
      </c>
      <c r="I227" s="196">
        <f t="shared" ref="I227:I230" si="45">ROUND((1+I$13)*H227,2)</f>
        <v>53.43</v>
      </c>
      <c r="J227" s="269">
        <f t="shared" ref="J227:J230" si="46">ROUND((G227*I227),2)</f>
        <v>346.23</v>
      </c>
      <c r="K227" s="231"/>
    </row>
    <row r="228" spans="2:11" s="247" customFormat="1" ht="37.5" customHeight="1" x14ac:dyDescent="0.25">
      <c r="B228" s="264" t="s">
        <v>423</v>
      </c>
      <c r="C228" s="320" t="s">
        <v>622</v>
      </c>
      <c r="D228" s="265" t="s">
        <v>84</v>
      </c>
      <c r="E228" s="266" t="s">
        <v>546</v>
      </c>
      <c r="F228" s="267" t="s">
        <v>16</v>
      </c>
      <c r="G228" s="268">
        <f>'Memorial de Cálculo'!K2843</f>
        <v>136.22749999999999</v>
      </c>
      <c r="H228" s="257">
        <v>24.53</v>
      </c>
      <c r="I228" s="196">
        <f t="shared" si="45"/>
        <v>30.58</v>
      </c>
      <c r="J228" s="269">
        <f t="shared" si="46"/>
        <v>4165.84</v>
      </c>
      <c r="K228" s="231"/>
    </row>
    <row r="229" spans="2:11" s="247" customFormat="1" ht="36" customHeight="1" x14ac:dyDescent="0.25">
      <c r="B229" s="264" t="s">
        <v>424</v>
      </c>
      <c r="C229" s="320" t="s">
        <v>398</v>
      </c>
      <c r="D229" s="265" t="s">
        <v>94</v>
      </c>
      <c r="E229" s="266" t="s">
        <v>639</v>
      </c>
      <c r="F229" s="267" t="s">
        <v>29</v>
      </c>
      <c r="G229" s="268">
        <f>'Memorial de Cálculo'!K2860</f>
        <v>10</v>
      </c>
      <c r="H229" s="257">
        <v>59.65</v>
      </c>
      <c r="I229" s="196">
        <f t="shared" si="45"/>
        <v>74.37</v>
      </c>
      <c r="J229" s="269">
        <f t="shared" si="46"/>
        <v>743.7</v>
      </c>
      <c r="K229" s="231"/>
    </row>
    <row r="230" spans="2:11" s="247" customFormat="1" ht="15.75" x14ac:dyDescent="0.25">
      <c r="B230" s="264" t="s">
        <v>425</v>
      </c>
      <c r="C230" s="319" t="s">
        <v>558</v>
      </c>
      <c r="D230" s="265" t="s">
        <v>82</v>
      </c>
      <c r="E230" s="266">
        <v>9537</v>
      </c>
      <c r="F230" s="267" t="s">
        <v>16</v>
      </c>
      <c r="G230" s="268">
        <f>'Memorial de Cálculo'!K2877</f>
        <v>136.22749999999999</v>
      </c>
      <c r="H230" s="257">
        <v>1.51</v>
      </c>
      <c r="I230" s="196">
        <f t="shared" si="45"/>
        <v>1.88</v>
      </c>
      <c r="J230" s="269">
        <f t="shared" si="46"/>
        <v>256.11</v>
      </c>
      <c r="K230" s="231"/>
    </row>
    <row r="231" spans="2:11" ht="26.25" customHeight="1" x14ac:dyDescent="0.25">
      <c r="B231" s="190"/>
      <c r="C231" s="352" t="s">
        <v>394</v>
      </c>
      <c r="D231" s="353"/>
      <c r="E231" s="193"/>
      <c r="F231" s="193"/>
      <c r="G231" s="193"/>
      <c r="H231" s="193"/>
      <c r="I231" s="194"/>
      <c r="J231" s="192">
        <f>SUM(J133:J230)/2</f>
        <v>72502.159999999974</v>
      </c>
      <c r="K231" s="189">
        <f>SUM(K133:K230)</f>
        <v>1.0000000000000004</v>
      </c>
    </row>
    <row r="232" spans="2:11" ht="33" customHeight="1" x14ac:dyDescent="0.25">
      <c r="B232" s="190"/>
      <c r="C232" s="352" t="s">
        <v>395</v>
      </c>
      <c r="D232" s="353"/>
      <c r="E232" s="193"/>
      <c r="F232" s="193"/>
      <c r="G232" s="193"/>
      <c r="H232" s="193"/>
      <c r="I232" s="194"/>
      <c r="J232" s="192">
        <f>SUM(J131,J231)</f>
        <v>252818.66000000003</v>
      </c>
      <c r="K232" s="189"/>
    </row>
    <row r="233" spans="2:11" s="325" customFormat="1" ht="24.95" customHeight="1" x14ac:dyDescent="0.25">
      <c r="B233" s="350" t="s">
        <v>663</v>
      </c>
      <c r="C233" s="350"/>
      <c r="D233" s="350"/>
      <c r="E233" s="350"/>
      <c r="F233" s="350"/>
      <c r="G233" s="350"/>
      <c r="H233" s="350"/>
      <c r="I233" s="350"/>
      <c r="J233" s="350"/>
      <c r="K233" s="350"/>
    </row>
    <row r="234" spans="2:11" s="325" customFormat="1" ht="24.95" customHeight="1" x14ac:dyDescent="0.25">
      <c r="B234" s="350"/>
      <c r="C234" s="350"/>
      <c r="D234" s="350"/>
      <c r="E234" s="350"/>
      <c r="F234" s="350"/>
      <c r="G234" s="350"/>
      <c r="H234" s="350"/>
      <c r="I234" s="350"/>
      <c r="J234" s="350"/>
      <c r="K234" s="350"/>
    </row>
    <row r="235" spans="2:11" s="325" customFormat="1" ht="24.95" customHeight="1" x14ac:dyDescent="0.25">
      <c r="B235" s="350"/>
      <c r="C235" s="350"/>
      <c r="D235" s="350"/>
      <c r="E235" s="350"/>
      <c r="F235" s="350"/>
      <c r="G235" s="350"/>
      <c r="H235" s="350"/>
      <c r="I235" s="350"/>
      <c r="J235" s="350"/>
      <c r="K235" s="350"/>
    </row>
    <row r="236" spans="2:11" s="325" customFormat="1" ht="18" customHeight="1" x14ac:dyDescent="0.25">
      <c r="B236" s="351" t="s">
        <v>644</v>
      </c>
      <c r="C236" s="351"/>
      <c r="D236" s="351"/>
      <c r="E236" s="351"/>
      <c r="F236" s="351"/>
      <c r="G236" s="351"/>
      <c r="H236" s="351"/>
      <c r="I236" s="351"/>
      <c r="J236" s="351"/>
      <c r="K236" s="351"/>
    </row>
    <row r="237" spans="2:11" s="325" customFormat="1" ht="15.95" customHeight="1" x14ac:dyDescent="0.2">
      <c r="B237" s="327"/>
      <c r="C237" s="330"/>
      <c r="D237" s="328"/>
      <c r="E237" s="329"/>
      <c r="F237" s="329"/>
      <c r="G237" s="329"/>
      <c r="H237" s="328"/>
      <c r="I237" s="328"/>
      <c r="J237" s="326"/>
    </row>
    <row r="238" spans="2:11" s="325" customFormat="1" ht="15.95" customHeight="1" x14ac:dyDescent="0.25">
      <c r="B238" s="349"/>
      <c r="C238" s="349"/>
      <c r="D238" s="331"/>
      <c r="E238" s="332"/>
      <c r="F238" s="333"/>
      <c r="G238" s="333"/>
      <c r="H238" s="334"/>
      <c r="I238" s="335"/>
      <c r="J238" s="326"/>
    </row>
  </sheetData>
  <mergeCells count="26">
    <mergeCell ref="F2:K3"/>
    <mergeCell ref="F4:K5"/>
    <mergeCell ref="F6:K8"/>
    <mergeCell ref="D12:D13"/>
    <mergeCell ref="E12:E13"/>
    <mergeCell ref="H12:H13"/>
    <mergeCell ref="B2:E8"/>
    <mergeCell ref="B12:B13"/>
    <mergeCell ref="B11:K11"/>
    <mergeCell ref="F12:F13"/>
    <mergeCell ref="C12:C13"/>
    <mergeCell ref="K12:K13"/>
    <mergeCell ref="H10:K10"/>
    <mergeCell ref="G12:G13"/>
    <mergeCell ref="J12:J13"/>
    <mergeCell ref="B10:G10"/>
    <mergeCell ref="B9:G9"/>
    <mergeCell ref="H9:K9"/>
    <mergeCell ref="C131:D131"/>
    <mergeCell ref="B14:K14"/>
    <mergeCell ref="B132:K132"/>
    <mergeCell ref="B238:C238"/>
    <mergeCell ref="B233:K235"/>
    <mergeCell ref="B236:K236"/>
    <mergeCell ref="C231:D231"/>
    <mergeCell ref="C232:D232"/>
  </mergeCells>
  <phoneticPr fontId="17" type="noConversion"/>
  <hyperlinks>
    <hyperlink ref="C95" r:id="rId1" display="javascript:__doPostBack('grvTabela$ctl45$lnkDescricao','')"/>
    <hyperlink ref="C125" r:id="rId2" display="javascript:__doPostBack('grvTabela$ctl07$lnkDescricao','')"/>
    <hyperlink ref="C180" r:id="rId3" display="javascript:__doPostBack('grvTabela$ctl49$lnkDescricao','')"/>
    <hyperlink ref="C38" r:id="rId4" display="javascript:__doPostBack('grvTabela$ctl65$lnkDescricao','')"/>
  </hyperlinks>
  <printOptions horizontalCentered="1" gridLines="1"/>
  <pageMargins left="0.43307086614173229" right="0" top="0.70866141732283472" bottom="0.35433070866141736" header="0" footer="0.39370078740157483"/>
  <pageSetup paperSize="9" scale="41" orientation="portrait" horizontalDpi="1200" verticalDpi="1200" r:id="rId5"/>
  <headerFooter alignWithMargins="0">
    <oddFooter>Página &amp;P de &amp;N</oddFooter>
  </headerFooter>
  <rowBreaks count="3" manualBreakCount="3">
    <brk id="60" min="1" max="10" man="1"/>
    <brk id="131" min="1" max="10" man="1"/>
    <brk id="209" min="1" max="10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showGridLines="0" view="pageBreakPreview" topLeftCell="A16" zoomScale="70" zoomScaleSheetLayoutView="70" workbookViewId="0">
      <selection activeCell="N21" sqref="N21"/>
    </sheetView>
  </sheetViews>
  <sheetFormatPr defaultColWidth="11.42578125" defaultRowHeight="12" x14ac:dyDescent="0.2"/>
  <cols>
    <col min="1" max="1" width="4.7109375" style="5" customWidth="1"/>
    <col min="2" max="2" width="7.28515625" style="5" customWidth="1"/>
    <col min="3" max="3" width="62.42578125" style="5" bestFit="1" customWidth="1"/>
    <col min="4" max="4" width="11" style="4" customWidth="1"/>
    <col min="5" max="5" width="19.28515625" style="5" customWidth="1"/>
    <col min="6" max="6" width="13.5703125" style="4" customWidth="1"/>
    <col min="7" max="7" width="19.140625" style="4" customWidth="1"/>
    <col min="8" max="8" width="14.42578125" style="4" customWidth="1"/>
    <col min="9" max="9" width="18.42578125" style="4" customWidth="1"/>
    <col min="10" max="10" width="14.42578125" style="4" customWidth="1"/>
    <col min="11" max="11" width="18.140625" style="4" customWidth="1"/>
    <col min="12" max="12" width="18.42578125" style="4" customWidth="1"/>
    <col min="13" max="13" width="10.7109375" style="4" customWidth="1"/>
    <col min="14" max="14" width="14.140625" style="4" customWidth="1"/>
    <col min="15" max="16384" width="11.42578125" style="5"/>
  </cols>
  <sheetData>
    <row r="1" spans="2:16" ht="18" customHeight="1" thickBot="1" x14ac:dyDescent="0.25"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1"/>
      <c r="N1" s="1"/>
    </row>
    <row r="2" spans="2:16" ht="18" customHeight="1" x14ac:dyDescent="0.2">
      <c r="B2" s="294"/>
      <c r="C2" s="295"/>
      <c r="D2" s="296"/>
      <c r="E2" s="295"/>
      <c r="F2" s="297"/>
      <c r="G2" s="414" t="str">
        <f>'Planila Orçamentária'!F2</f>
        <v>GABINETE DO SECRETÁRIO</v>
      </c>
      <c r="H2" s="414"/>
      <c r="I2" s="414"/>
      <c r="J2" s="414"/>
      <c r="K2" s="414"/>
      <c r="L2" s="415"/>
      <c r="M2" s="100"/>
      <c r="N2" s="100"/>
    </row>
    <row r="3" spans="2:16" ht="18" customHeight="1" x14ac:dyDescent="0.2">
      <c r="B3" s="298"/>
      <c r="C3" s="105"/>
      <c r="D3" s="104"/>
      <c r="E3" s="105"/>
      <c r="F3" s="106"/>
      <c r="G3" s="416"/>
      <c r="H3" s="416"/>
      <c r="I3" s="416"/>
      <c r="J3" s="416"/>
      <c r="K3" s="416"/>
      <c r="L3" s="417"/>
      <c r="M3" s="100"/>
      <c r="N3" s="100"/>
    </row>
    <row r="4" spans="2:16" ht="18" customHeight="1" x14ac:dyDescent="0.2">
      <c r="B4" s="298"/>
      <c r="C4" s="105"/>
      <c r="D4" s="104"/>
      <c r="E4" s="105"/>
      <c r="F4" s="106"/>
      <c r="G4" s="416" t="str">
        <f>'Planila Orçamentária'!F4</f>
        <v>NÚCLEO DE INFRA-ESTRUTURA EM SAÚDE - NIS</v>
      </c>
      <c r="H4" s="416"/>
      <c r="I4" s="416"/>
      <c r="J4" s="416"/>
      <c r="K4" s="416"/>
      <c r="L4" s="417"/>
      <c r="M4" s="100"/>
      <c r="N4" s="100"/>
    </row>
    <row r="5" spans="2:16" ht="18" customHeight="1" x14ac:dyDescent="0.2">
      <c r="B5" s="298"/>
      <c r="C5" s="105"/>
      <c r="D5" s="104"/>
      <c r="E5" s="105"/>
      <c r="F5" s="106"/>
      <c r="G5" s="416"/>
      <c r="H5" s="416"/>
      <c r="I5" s="416"/>
      <c r="J5" s="416"/>
      <c r="K5" s="416"/>
      <c r="L5" s="417"/>
      <c r="M5" s="100"/>
      <c r="N5" s="100"/>
    </row>
    <row r="6" spans="2:16" ht="18" customHeight="1" x14ac:dyDescent="0.2">
      <c r="B6" s="298"/>
      <c r="C6" s="105"/>
      <c r="D6" s="104"/>
      <c r="E6" s="105"/>
      <c r="F6" s="106"/>
      <c r="G6" s="416" t="str">
        <f>'Planila Orçamentária'!F6</f>
        <v>COORDENAÇÃO DE INFRA-ESTRUTURA EM SAÚDE</v>
      </c>
      <c r="H6" s="416"/>
      <c r="I6" s="416"/>
      <c r="J6" s="416"/>
      <c r="K6" s="416"/>
      <c r="L6" s="417"/>
      <c r="M6" s="101"/>
      <c r="N6" s="101"/>
    </row>
    <row r="7" spans="2:16" ht="18" customHeight="1" x14ac:dyDescent="0.2">
      <c r="B7" s="299"/>
      <c r="C7" s="108"/>
      <c r="D7" s="107"/>
      <c r="E7" s="108"/>
      <c r="F7" s="109"/>
      <c r="G7" s="416"/>
      <c r="H7" s="416"/>
      <c r="I7" s="416"/>
      <c r="J7" s="416"/>
      <c r="K7" s="416"/>
      <c r="L7" s="417"/>
      <c r="M7" s="101"/>
      <c r="N7" s="101"/>
    </row>
    <row r="8" spans="2:16" s="19" customFormat="1" ht="24" customHeight="1" x14ac:dyDescent="0.25">
      <c r="B8" s="406" t="str">
        <f>'Planila Orçamentária'!B9</f>
        <v>OBRA: CONCLUSÃO DA REGIONAL DE SAUDE PARA IMPLANTAÇÃO DO CEREST</v>
      </c>
      <c r="C8" s="407"/>
      <c r="D8" s="407"/>
      <c r="E8" s="407"/>
      <c r="F8" s="407"/>
      <c r="G8" s="407"/>
      <c r="H8" s="408"/>
      <c r="I8" s="403" t="str">
        <f>'Planila Orçamentária'!H9</f>
        <v>MUNICÍPIO: URUÇUÍ-PI</v>
      </c>
      <c r="J8" s="404"/>
      <c r="K8" s="404"/>
      <c r="L8" s="405"/>
      <c r="M8" s="102"/>
      <c r="N8" s="102"/>
    </row>
    <row r="9" spans="2:16" s="19" customFormat="1" ht="24" customHeight="1" x14ac:dyDescent="0.25">
      <c r="B9" s="406" t="str">
        <f>'Planila Orçamentária'!B10</f>
        <v>ENDEREÇO: URUÇUÍ</v>
      </c>
      <c r="C9" s="407"/>
      <c r="D9" s="407"/>
      <c r="E9" s="407"/>
      <c r="F9" s="407"/>
      <c r="G9" s="407"/>
      <c r="H9" s="408"/>
      <c r="I9" s="403" t="str">
        <f>'Planila Orçamentária'!H10</f>
        <v>DATA BASE : FEVEREIRO/2015 COM DESONERAÇÃO</v>
      </c>
      <c r="J9" s="404"/>
      <c r="K9" s="404"/>
      <c r="L9" s="405"/>
      <c r="M9" s="102"/>
      <c r="N9" s="102"/>
    </row>
    <row r="10" spans="2:16" s="19" customFormat="1" ht="26.1" customHeight="1" x14ac:dyDescent="0.2">
      <c r="B10" s="409" t="s">
        <v>9</v>
      </c>
      <c r="C10" s="410"/>
      <c r="D10" s="410"/>
      <c r="E10" s="410"/>
      <c r="F10" s="410"/>
      <c r="G10" s="410"/>
      <c r="H10" s="410"/>
      <c r="I10" s="410"/>
      <c r="J10" s="410"/>
      <c r="K10" s="410"/>
      <c r="L10" s="411"/>
      <c r="M10" s="102"/>
      <c r="N10" s="102"/>
    </row>
    <row r="11" spans="2:16" ht="18" customHeight="1" x14ac:dyDescent="0.2">
      <c r="B11" s="412" t="s">
        <v>7</v>
      </c>
      <c r="C11" s="413" t="s">
        <v>8</v>
      </c>
      <c r="D11" s="413" t="s">
        <v>10</v>
      </c>
      <c r="E11" s="413" t="s">
        <v>11</v>
      </c>
      <c r="F11" s="413" t="s">
        <v>12</v>
      </c>
      <c r="G11" s="413"/>
      <c r="H11" s="397" t="s">
        <v>87</v>
      </c>
      <c r="I11" s="398"/>
      <c r="J11" s="397" t="s">
        <v>88</v>
      </c>
      <c r="K11" s="398"/>
      <c r="L11" s="399" t="s">
        <v>6</v>
      </c>
      <c r="M11" s="79"/>
      <c r="N11" s="79"/>
    </row>
    <row r="12" spans="2:16" ht="18" customHeight="1" x14ac:dyDescent="0.2">
      <c r="B12" s="412"/>
      <c r="C12" s="413"/>
      <c r="D12" s="413"/>
      <c r="E12" s="413"/>
      <c r="F12" s="293" t="s">
        <v>13</v>
      </c>
      <c r="G12" s="293" t="s">
        <v>14</v>
      </c>
      <c r="H12" s="293" t="s">
        <v>13</v>
      </c>
      <c r="I12" s="293" t="s">
        <v>14</v>
      </c>
      <c r="J12" s="293" t="s">
        <v>13</v>
      </c>
      <c r="K12" s="293" t="s">
        <v>14</v>
      </c>
      <c r="L12" s="399"/>
      <c r="M12" s="79"/>
      <c r="N12" s="79"/>
    </row>
    <row r="13" spans="2:16" ht="24.95" customHeight="1" x14ac:dyDescent="0.2">
      <c r="B13" s="400" t="s">
        <v>365</v>
      </c>
      <c r="C13" s="401"/>
      <c r="D13" s="401"/>
      <c r="E13" s="401"/>
      <c r="F13" s="401"/>
      <c r="G13" s="401"/>
      <c r="H13" s="401"/>
      <c r="I13" s="401"/>
      <c r="J13" s="401"/>
      <c r="K13" s="401"/>
      <c r="L13" s="402"/>
      <c r="M13" s="79"/>
      <c r="N13" s="79"/>
    </row>
    <row r="14" spans="2:16" s="19" customFormat="1" ht="20.100000000000001" customHeight="1" x14ac:dyDescent="0.25">
      <c r="B14" s="300" t="str">
        <f>'Planila Orçamentária'!B15</f>
        <v>1.00</v>
      </c>
      <c r="C14" s="205" t="str">
        <f>'Planila Orçamentária'!C15</f>
        <v>SERVIÇOSA PRELIMINARES</v>
      </c>
      <c r="D14" s="206">
        <f t="shared" ref="D14:D24" si="0">E14/E$25</f>
        <v>2.9285783608266582E-2</v>
      </c>
      <c r="E14" s="207">
        <f>'Planila Orçamentária'!J15</f>
        <v>5280.71</v>
      </c>
      <c r="F14" s="208">
        <v>1</v>
      </c>
      <c r="G14" s="207">
        <f t="shared" ref="G14:G24" si="1">F14*E14</f>
        <v>5280.71</v>
      </c>
      <c r="H14" s="208">
        <v>0</v>
      </c>
      <c r="I14" s="207">
        <f t="shared" ref="I14:I24" si="2">H14*E14</f>
        <v>0</v>
      </c>
      <c r="J14" s="208">
        <v>0</v>
      </c>
      <c r="K14" s="207">
        <f t="shared" ref="K14:K24" si="3">J14*E14</f>
        <v>0</v>
      </c>
      <c r="L14" s="301">
        <f t="shared" ref="L14:L25" si="4">(G14+I14+K14)</f>
        <v>5280.71</v>
      </c>
      <c r="M14" s="79"/>
      <c r="N14" s="79"/>
      <c r="O14" s="20"/>
      <c r="P14" s="20"/>
    </row>
    <row r="15" spans="2:16" s="19" customFormat="1" ht="20.100000000000001" customHeight="1" x14ac:dyDescent="0.25">
      <c r="B15" s="300" t="str">
        <f>'Planila Orçamentária'!B21</f>
        <v>2.00</v>
      </c>
      <c r="C15" s="205" t="str">
        <f>'Planila Orçamentária'!C21</f>
        <v>INFRA-ESTRUTURA</v>
      </c>
      <c r="D15" s="206">
        <f t="shared" si="0"/>
        <v>5.4270518782252322E-2</v>
      </c>
      <c r="E15" s="207">
        <f>'Planila Orçamentária'!J21</f>
        <v>9785.869999999999</v>
      </c>
      <c r="F15" s="208">
        <v>1</v>
      </c>
      <c r="G15" s="207">
        <f t="shared" si="1"/>
        <v>9785.869999999999</v>
      </c>
      <c r="H15" s="208">
        <v>0</v>
      </c>
      <c r="I15" s="207">
        <f t="shared" si="2"/>
        <v>0</v>
      </c>
      <c r="J15" s="208">
        <v>0</v>
      </c>
      <c r="K15" s="207">
        <f t="shared" si="3"/>
        <v>0</v>
      </c>
      <c r="L15" s="301">
        <f t="shared" si="4"/>
        <v>9785.869999999999</v>
      </c>
      <c r="M15" s="79"/>
      <c r="N15" s="79"/>
      <c r="O15" s="20"/>
      <c r="P15" s="20"/>
    </row>
    <row r="16" spans="2:16" s="19" customFormat="1" ht="20.100000000000001" customHeight="1" x14ac:dyDescent="0.25">
      <c r="B16" s="300" t="str">
        <f>'Planila Orçamentária'!B30</f>
        <v>3.00</v>
      </c>
      <c r="C16" s="205" t="str">
        <f>'Planila Orçamentária'!C30</f>
        <v>SUPERESTRUTURA</v>
      </c>
      <c r="D16" s="206">
        <f t="shared" si="0"/>
        <v>4.9694897582861254E-2</v>
      </c>
      <c r="E16" s="207">
        <f>'Planila Orçamentária'!J30</f>
        <v>8960.81</v>
      </c>
      <c r="F16" s="208">
        <v>0.5</v>
      </c>
      <c r="G16" s="207">
        <f t="shared" si="1"/>
        <v>4480.4049999999997</v>
      </c>
      <c r="H16" s="208">
        <v>0.5</v>
      </c>
      <c r="I16" s="207">
        <f t="shared" si="2"/>
        <v>4480.4049999999997</v>
      </c>
      <c r="J16" s="208">
        <v>0</v>
      </c>
      <c r="K16" s="207">
        <f t="shared" si="3"/>
        <v>0</v>
      </c>
      <c r="L16" s="301">
        <f t="shared" si="4"/>
        <v>8960.81</v>
      </c>
      <c r="M16" s="79"/>
      <c r="N16" s="79"/>
      <c r="O16" s="20"/>
      <c r="P16" s="20"/>
    </row>
    <row r="17" spans="2:16" s="216" customFormat="1" ht="17.25" customHeight="1" x14ac:dyDescent="0.25">
      <c r="B17" s="300" t="str">
        <f>'Planila Orçamentária'!B36</f>
        <v>4.00</v>
      </c>
      <c r="C17" s="209" t="str">
        <f>'Planila Orçamentária'!C36</f>
        <v>COBERTURA</v>
      </c>
      <c r="D17" s="206">
        <f t="shared" si="0"/>
        <v>0.23517060280118576</v>
      </c>
      <c r="E17" s="213">
        <f>'Planila Orçamentária'!J36</f>
        <v>42405.140000000007</v>
      </c>
      <c r="F17" s="210">
        <v>0</v>
      </c>
      <c r="G17" s="213">
        <f t="shared" si="1"/>
        <v>0</v>
      </c>
      <c r="H17" s="210">
        <v>0.5</v>
      </c>
      <c r="I17" s="213">
        <f t="shared" si="2"/>
        <v>21202.570000000003</v>
      </c>
      <c r="J17" s="210">
        <v>0.5</v>
      </c>
      <c r="K17" s="213">
        <f t="shared" si="3"/>
        <v>21202.570000000003</v>
      </c>
      <c r="L17" s="302">
        <f t="shared" si="4"/>
        <v>42405.140000000007</v>
      </c>
      <c r="M17" s="214"/>
      <c r="N17" s="214"/>
      <c r="O17" s="215"/>
      <c r="P17" s="215"/>
    </row>
    <row r="18" spans="2:16" s="19" customFormat="1" ht="20.100000000000001" customHeight="1" x14ac:dyDescent="0.25">
      <c r="B18" s="303" t="str">
        <f>'Planila Orçamentária'!B43</f>
        <v>5.00</v>
      </c>
      <c r="C18" s="205" t="str">
        <f>'Planila Orçamentária'!C43</f>
        <v>INSTALAÇÃO ELÉTRICA</v>
      </c>
      <c r="D18" s="206">
        <f t="shared" si="0"/>
        <v>7.0093751819717012E-2</v>
      </c>
      <c r="E18" s="207">
        <f>'Planila Orçamentária'!J43</f>
        <v>12639.06</v>
      </c>
      <c r="F18" s="208">
        <v>0</v>
      </c>
      <c r="G18" s="207">
        <f t="shared" si="1"/>
        <v>0</v>
      </c>
      <c r="H18" s="208">
        <v>0.6</v>
      </c>
      <c r="I18" s="207">
        <f t="shared" si="2"/>
        <v>7583.4359999999997</v>
      </c>
      <c r="J18" s="208">
        <v>0.4</v>
      </c>
      <c r="K18" s="207">
        <f t="shared" si="3"/>
        <v>5055.6239999999998</v>
      </c>
      <c r="L18" s="301">
        <f t="shared" si="4"/>
        <v>12639.06</v>
      </c>
      <c r="M18" s="79"/>
      <c r="N18" s="79"/>
      <c r="O18" s="20"/>
      <c r="P18" s="20"/>
    </row>
    <row r="19" spans="2:16" s="19" customFormat="1" ht="20.100000000000001" customHeight="1" x14ac:dyDescent="0.25">
      <c r="B19" s="303" t="str">
        <f>'Planila Orçamentária'!B61</f>
        <v>6.00</v>
      </c>
      <c r="C19" s="205" t="str">
        <f>'Planila Orçamentária'!C61</f>
        <v>INSTALAÇÕES  HIDRO-SANITÁRIAS</v>
      </c>
      <c r="D19" s="206">
        <f t="shared" si="0"/>
        <v>6.2303227935324848E-2</v>
      </c>
      <c r="E19" s="207">
        <f>'Planila Orçamentária'!J61</f>
        <v>11234.300000000001</v>
      </c>
      <c r="F19" s="208">
        <v>0</v>
      </c>
      <c r="G19" s="207">
        <f t="shared" si="1"/>
        <v>0</v>
      </c>
      <c r="H19" s="208">
        <v>0</v>
      </c>
      <c r="I19" s="207">
        <f t="shared" si="2"/>
        <v>0</v>
      </c>
      <c r="J19" s="208">
        <v>1</v>
      </c>
      <c r="K19" s="207">
        <f t="shared" si="3"/>
        <v>11234.300000000001</v>
      </c>
      <c r="L19" s="301">
        <f t="shared" si="4"/>
        <v>11234.300000000001</v>
      </c>
      <c r="M19" s="79"/>
      <c r="N19" s="79"/>
      <c r="O19" s="20"/>
      <c r="P19" s="20"/>
    </row>
    <row r="20" spans="2:16" s="19" customFormat="1" ht="20.100000000000001" customHeight="1" x14ac:dyDescent="0.25">
      <c r="B20" s="205" t="str">
        <f>'Planila Orçamentária'!B85</f>
        <v>7.00</v>
      </c>
      <c r="C20" s="205" t="str">
        <f>'Planila Orçamentária'!C85</f>
        <v>REVESTIMENTO</v>
      </c>
      <c r="D20" s="206">
        <f t="shared" si="0"/>
        <v>0.10124980243072598</v>
      </c>
      <c r="E20" s="207">
        <f>'Planila Orçamentária'!J85</f>
        <v>18257.009999999998</v>
      </c>
      <c r="F20" s="208">
        <v>0.3</v>
      </c>
      <c r="G20" s="207">
        <f t="shared" si="1"/>
        <v>5477.1029999999992</v>
      </c>
      <c r="H20" s="208">
        <v>0.4</v>
      </c>
      <c r="I20" s="207">
        <f t="shared" si="2"/>
        <v>7302.8040000000001</v>
      </c>
      <c r="J20" s="208">
        <v>0.3</v>
      </c>
      <c r="K20" s="207">
        <f t="shared" si="3"/>
        <v>5477.1029999999992</v>
      </c>
      <c r="L20" s="301">
        <f t="shared" si="4"/>
        <v>18257.009999999998</v>
      </c>
      <c r="M20" s="79"/>
      <c r="N20" s="79"/>
      <c r="O20" s="20"/>
      <c r="P20" s="20"/>
    </row>
    <row r="21" spans="2:16" s="19" customFormat="1" ht="20.100000000000001" customHeight="1" x14ac:dyDescent="0.25">
      <c r="B21" s="205" t="str">
        <f>'Planila Orçamentária'!B92</f>
        <v>8.00</v>
      </c>
      <c r="C21" s="205" t="str">
        <f>'Planila Orçamentária'!C92</f>
        <v>PAVIMENTAÇÃO</v>
      </c>
      <c r="D21" s="206">
        <f t="shared" si="0"/>
        <v>7.5809035778755696E-2</v>
      </c>
      <c r="E21" s="207">
        <f>'Planila Orçamentária'!J92</f>
        <v>13669.619999999999</v>
      </c>
      <c r="F21" s="208">
        <v>0.8</v>
      </c>
      <c r="G21" s="207">
        <f t="shared" si="1"/>
        <v>10935.696</v>
      </c>
      <c r="H21" s="208">
        <v>0.1</v>
      </c>
      <c r="I21" s="207">
        <f t="shared" si="2"/>
        <v>1366.962</v>
      </c>
      <c r="J21" s="208">
        <v>0.1</v>
      </c>
      <c r="K21" s="207">
        <f t="shared" si="3"/>
        <v>1366.962</v>
      </c>
      <c r="L21" s="301">
        <f t="shared" si="4"/>
        <v>13669.619999999999</v>
      </c>
      <c r="M21" s="79"/>
      <c r="N21" s="79"/>
      <c r="O21" s="20"/>
      <c r="P21" s="20"/>
    </row>
    <row r="22" spans="2:16" s="19" customFormat="1" ht="20.100000000000001" customHeight="1" x14ac:dyDescent="0.25">
      <c r="B22" s="205" t="str">
        <f>'Planila Orçamentária'!B97</f>
        <v>9.00</v>
      </c>
      <c r="C22" s="205" t="str">
        <f>'Planila Orçamentária'!C97</f>
        <v>ESQUADRIAS</v>
      </c>
      <c r="D22" s="206">
        <f t="shared" si="0"/>
        <v>6.8344882470544849E-2</v>
      </c>
      <c r="E22" s="207">
        <f>'Planila Orçamentária'!J97</f>
        <v>12323.71</v>
      </c>
      <c r="F22" s="208">
        <v>0.1</v>
      </c>
      <c r="G22" s="207">
        <f t="shared" si="1"/>
        <v>1232.3710000000001</v>
      </c>
      <c r="H22" s="208">
        <v>0.7</v>
      </c>
      <c r="I22" s="207">
        <f t="shared" si="2"/>
        <v>8626.5969999999979</v>
      </c>
      <c r="J22" s="208">
        <v>0.2</v>
      </c>
      <c r="K22" s="207">
        <f t="shared" si="3"/>
        <v>2464.7420000000002</v>
      </c>
      <c r="L22" s="301">
        <f t="shared" si="4"/>
        <v>12323.709999999997</v>
      </c>
      <c r="M22" s="79"/>
      <c r="N22" s="79"/>
      <c r="O22" s="20"/>
      <c r="P22" s="20"/>
    </row>
    <row r="23" spans="2:16" s="19" customFormat="1" ht="20.100000000000001" customHeight="1" x14ac:dyDescent="0.25">
      <c r="B23" s="205" t="str">
        <f>'Planila Orçamentária'!B110</f>
        <v>10.00</v>
      </c>
      <c r="C23" s="205" t="str">
        <f>'Planila Orçamentária'!C110</f>
        <v>PINTURA</v>
      </c>
      <c r="D23" s="206">
        <f t="shared" si="0"/>
        <v>9.3423230819143027E-2</v>
      </c>
      <c r="E23" s="207">
        <f>'Planila Orçamentária'!J110</f>
        <v>16845.75</v>
      </c>
      <c r="F23" s="208">
        <v>0.3</v>
      </c>
      <c r="G23" s="207">
        <f t="shared" si="1"/>
        <v>5053.7249999999995</v>
      </c>
      <c r="H23" s="208">
        <v>0.3</v>
      </c>
      <c r="I23" s="207">
        <f t="shared" si="2"/>
        <v>5053.7249999999995</v>
      </c>
      <c r="J23" s="208">
        <v>0.4</v>
      </c>
      <c r="K23" s="207">
        <f t="shared" si="3"/>
        <v>6738.3</v>
      </c>
      <c r="L23" s="301">
        <f t="shared" si="4"/>
        <v>16845.75</v>
      </c>
      <c r="M23" s="79"/>
      <c r="N23" s="79"/>
      <c r="O23" s="20"/>
      <c r="P23" s="20"/>
    </row>
    <row r="24" spans="2:16" s="19" customFormat="1" ht="20.100000000000001" customHeight="1" x14ac:dyDescent="0.25">
      <c r="B24" s="205" t="str">
        <f>'Planila Orçamentária'!B116</f>
        <v>11.00</v>
      </c>
      <c r="C24" s="205" t="str">
        <f>'Planila Orçamentária'!C116</f>
        <v>DIVERSOS</v>
      </c>
      <c r="D24" s="206">
        <f t="shared" si="0"/>
        <v>0.16035426597122282</v>
      </c>
      <c r="E24" s="207">
        <f>'Planila Orçamentária'!J116</f>
        <v>28914.519999999997</v>
      </c>
      <c r="F24" s="208">
        <v>0.6</v>
      </c>
      <c r="G24" s="207">
        <f t="shared" si="1"/>
        <v>17348.711999999996</v>
      </c>
      <c r="H24" s="208">
        <v>0.2</v>
      </c>
      <c r="I24" s="207">
        <f t="shared" si="2"/>
        <v>5782.9039999999995</v>
      </c>
      <c r="J24" s="208">
        <v>0.2</v>
      </c>
      <c r="K24" s="207">
        <f t="shared" si="3"/>
        <v>5782.9039999999995</v>
      </c>
      <c r="L24" s="301">
        <f t="shared" si="4"/>
        <v>28914.519999999993</v>
      </c>
      <c r="M24" s="79"/>
      <c r="N24" s="79"/>
      <c r="O24" s="20"/>
      <c r="P24" s="20"/>
    </row>
    <row r="25" spans="2:16" s="19" customFormat="1" ht="20.100000000000001" customHeight="1" x14ac:dyDescent="0.25">
      <c r="B25" s="300"/>
      <c r="C25" s="205" t="str">
        <f>'Planila Orçamentária'!C131</f>
        <v>CUSTO DA AMPLIAÇÃO COM BDI ( ADOTADO 24,67%)</v>
      </c>
      <c r="D25" s="206">
        <f>SUM(D14:D24)</f>
        <v>1.0000000000000002</v>
      </c>
      <c r="E25" s="207">
        <f>SUM(E14:E24)</f>
        <v>180316.49999999997</v>
      </c>
      <c r="F25" s="208">
        <v>1</v>
      </c>
      <c r="G25" s="207">
        <f>SUM(G14:G24)</f>
        <v>59594.59199999999</v>
      </c>
      <c r="H25" s="208">
        <v>0</v>
      </c>
      <c r="I25" s="207">
        <f>SUM(I14:I24)</f>
        <v>61399.402999999991</v>
      </c>
      <c r="J25" s="208">
        <v>0</v>
      </c>
      <c r="K25" s="207">
        <f>SUM(K14:K24)</f>
        <v>59322.505000000012</v>
      </c>
      <c r="L25" s="301">
        <f t="shared" si="4"/>
        <v>180316.5</v>
      </c>
      <c r="M25" s="79"/>
      <c r="N25" s="79"/>
      <c r="O25" s="20"/>
      <c r="P25" s="20"/>
    </row>
    <row r="26" spans="2:16" ht="24.95" customHeight="1" x14ac:dyDescent="0.2">
      <c r="B26" s="400" t="s">
        <v>108</v>
      </c>
      <c r="C26" s="401"/>
      <c r="D26" s="401"/>
      <c r="E26" s="401"/>
      <c r="F26" s="401"/>
      <c r="G26" s="401"/>
      <c r="H26" s="401"/>
      <c r="I26" s="401"/>
      <c r="J26" s="401"/>
      <c r="K26" s="401"/>
      <c r="L26" s="402"/>
      <c r="M26" s="79"/>
      <c r="N26" s="79"/>
    </row>
    <row r="27" spans="2:16" s="19" customFormat="1" ht="20.100000000000001" customHeight="1" x14ac:dyDescent="0.25">
      <c r="B27" s="300" t="str">
        <f>'Planila Orçamentária'!B133</f>
        <v>1.00</v>
      </c>
      <c r="C27" s="300" t="str">
        <f>'Planila Orçamentária'!C133</f>
        <v>SERVIÇOSA PRELIMINARES</v>
      </c>
      <c r="D27" s="206">
        <f t="shared" ref="D27:D38" si="5">E27/E$25</f>
        <v>0</v>
      </c>
      <c r="E27" s="207">
        <f>'Planila Orçamentária'!J133</f>
        <v>0</v>
      </c>
      <c r="F27" s="208">
        <v>1</v>
      </c>
      <c r="G27" s="207">
        <f t="shared" ref="G27:G37" si="6">F27*E27</f>
        <v>0</v>
      </c>
      <c r="H27" s="208">
        <v>0</v>
      </c>
      <c r="I27" s="207">
        <f t="shared" ref="I27:I37" si="7">H27*E27</f>
        <v>0</v>
      </c>
      <c r="J27" s="208">
        <v>0</v>
      </c>
      <c r="K27" s="207">
        <f t="shared" ref="K27:K37" si="8">J27*E27</f>
        <v>0</v>
      </c>
      <c r="L27" s="301">
        <f t="shared" ref="L27:L37" si="9">(G27+I27+K27)</f>
        <v>0</v>
      </c>
      <c r="M27" s="79"/>
      <c r="N27" s="79"/>
      <c r="O27" s="20"/>
      <c r="P27" s="20"/>
    </row>
    <row r="28" spans="2:16" s="19" customFormat="1" ht="20.100000000000001" customHeight="1" x14ac:dyDescent="0.25">
      <c r="B28" s="300" t="str">
        <f>'Planila Orçamentária'!B146</f>
        <v>2.00</v>
      </c>
      <c r="C28" s="300" t="str">
        <f>'Planila Orçamentária'!C146</f>
        <v>INFRA-ESTRUTURA</v>
      </c>
      <c r="D28" s="206">
        <f t="shared" si="5"/>
        <v>0</v>
      </c>
      <c r="E28" s="207">
        <f>'Planila Orçamentária'!J146</f>
        <v>0</v>
      </c>
      <c r="F28" s="208">
        <v>0.5</v>
      </c>
      <c r="G28" s="207">
        <f t="shared" si="6"/>
        <v>0</v>
      </c>
      <c r="H28" s="208">
        <v>0.5</v>
      </c>
      <c r="I28" s="207">
        <f t="shared" si="7"/>
        <v>0</v>
      </c>
      <c r="J28" s="208">
        <v>0</v>
      </c>
      <c r="K28" s="207">
        <f t="shared" si="8"/>
        <v>0</v>
      </c>
      <c r="L28" s="301">
        <f t="shared" si="9"/>
        <v>0</v>
      </c>
      <c r="M28" s="79"/>
      <c r="N28" s="79"/>
      <c r="O28" s="20"/>
      <c r="P28" s="20"/>
    </row>
    <row r="29" spans="2:16" s="19" customFormat="1" ht="20.100000000000001" customHeight="1" x14ac:dyDescent="0.25">
      <c r="B29" s="300" t="str">
        <f>'Planila Orçamentária'!B152</f>
        <v>3.00</v>
      </c>
      <c r="C29" s="300" t="str">
        <f>'Planila Orçamentária'!C152</f>
        <v>SUPERESTRUTURA</v>
      </c>
      <c r="D29" s="206">
        <f t="shared" si="5"/>
        <v>0</v>
      </c>
      <c r="E29" s="207">
        <f>'Planila Orçamentária'!J152</f>
        <v>0</v>
      </c>
      <c r="F29" s="208">
        <v>0.8</v>
      </c>
      <c r="G29" s="207">
        <f t="shared" si="6"/>
        <v>0</v>
      </c>
      <c r="H29" s="208">
        <v>0.2</v>
      </c>
      <c r="I29" s="207">
        <f t="shared" si="7"/>
        <v>0</v>
      </c>
      <c r="J29" s="208">
        <v>0</v>
      </c>
      <c r="K29" s="207">
        <f t="shared" si="8"/>
        <v>0</v>
      </c>
      <c r="L29" s="301">
        <f t="shared" si="9"/>
        <v>0</v>
      </c>
      <c r="M29" s="79"/>
      <c r="N29" s="79"/>
      <c r="O29" s="20"/>
      <c r="P29" s="20"/>
    </row>
    <row r="30" spans="2:16" s="216" customFormat="1" ht="17.25" customHeight="1" x14ac:dyDescent="0.25">
      <c r="B30" s="300" t="str">
        <f>'Planila Orçamentária'!B156</f>
        <v>4.00</v>
      </c>
      <c r="C30" s="300" t="str">
        <f>'Planila Orçamentária'!C156</f>
        <v>COBERTURA</v>
      </c>
      <c r="D30" s="206">
        <f t="shared" si="5"/>
        <v>0</v>
      </c>
      <c r="E30" s="213">
        <f>'Planila Orçamentária'!J156</f>
        <v>0</v>
      </c>
      <c r="F30" s="210">
        <v>0</v>
      </c>
      <c r="G30" s="213">
        <f t="shared" si="6"/>
        <v>0</v>
      </c>
      <c r="H30" s="210">
        <v>0.6</v>
      </c>
      <c r="I30" s="213">
        <f t="shared" si="7"/>
        <v>0</v>
      </c>
      <c r="J30" s="210">
        <v>0.4</v>
      </c>
      <c r="K30" s="213">
        <f t="shared" si="8"/>
        <v>0</v>
      </c>
      <c r="L30" s="302">
        <f t="shared" si="9"/>
        <v>0</v>
      </c>
      <c r="M30" s="214"/>
      <c r="N30" s="214"/>
      <c r="O30" s="215"/>
      <c r="P30" s="215"/>
    </row>
    <row r="31" spans="2:16" s="19" customFormat="1" ht="20.100000000000001" customHeight="1" x14ac:dyDescent="0.25">
      <c r="B31" s="303" t="str">
        <f>'Planila Orçamentária'!B163</f>
        <v>5.00</v>
      </c>
      <c r="C31" s="303" t="str">
        <f>'Planila Orçamentária'!C163</f>
        <v>INSTALAÇÃO ELÉTRICA</v>
      </c>
      <c r="D31" s="206">
        <f t="shared" si="5"/>
        <v>9.5021032462364804E-2</v>
      </c>
      <c r="E31" s="207">
        <f>'Planila Orçamentária'!J163</f>
        <v>17133.86</v>
      </c>
      <c r="F31" s="208">
        <v>0</v>
      </c>
      <c r="G31" s="207">
        <f t="shared" si="6"/>
        <v>0</v>
      </c>
      <c r="H31" s="208">
        <v>0.5</v>
      </c>
      <c r="I31" s="207">
        <f t="shared" si="7"/>
        <v>8566.93</v>
      </c>
      <c r="J31" s="208">
        <v>0.5</v>
      </c>
      <c r="K31" s="207">
        <f t="shared" si="8"/>
        <v>8566.93</v>
      </c>
      <c r="L31" s="301">
        <f t="shared" si="9"/>
        <v>17133.86</v>
      </c>
      <c r="M31" s="79"/>
      <c r="N31" s="79"/>
      <c r="O31" s="20"/>
      <c r="P31" s="20"/>
    </row>
    <row r="32" spans="2:16" s="19" customFormat="1" ht="20.100000000000001" customHeight="1" x14ac:dyDescent="0.25">
      <c r="B32" s="303" t="str">
        <f>'Planila Orçamentária'!B184</f>
        <v>6.00</v>
      </c>
      <c r="C32" s="303" t="str">
        <f>'Planila Orçamentária'!C184</f>
        <v>INSTALAÇÕES  HIDRO-SANITÁRIAS</v>
      </c>
      <c r="D32" s="206">
        <f t="shared" si="5"/>
        <v>4.5131033488338572E-2</v>
      </c>
      <c r="E32" s="207">
        <f>'Planila Orçamentária'!J184</f>
        <v>8137.8700000000008</v>
      </c>
      <c r="F32" s="208">
        <v>0</v>
      </c>
      <c r="G32" s="207">
        <f t="shared" si="6"/>
        <v>0</v>
      </c>
      <c r="H32" s="208">
        <v>0.5</v>
      </c>
      <c r="I32" s="207">
        <f t="shared" si="7"/>
        <v>4068.9350000000004</v>
      </c>
      <c r="J32" s="208">
        <v>0.5</v>
      </c>
      <c r="K32" s="207">
        <f t="shared" si="8"/>
        <v>4068.9350000000004</v>
      </c>
      <c r="L32" s="301">
        <f t="shared" si="9"/>
        <v>8137.8700000000008</v>
      </c>
      <c r="M32" s="79"/>
      <c r="N32" s="79"/>
      <c r="O32" s="20"/>
      <c r="P32" s="20"/>
    </row>
    <row r="33" spans="2:22" s="19" customFormat="1" ht="20.100000000000001" customHeight="1" x14ac:dyDescent="0.25">
      <c r="B33" s="300" t="str">
        <f>'Planila Orçamentária'!B202</f>
        <v>7.00</v>
      </c>
      <c r="C33" s="300" t="str">
        <f>'Planila Orçamentária'!C202</f>
        <v>REVESTIMENTO</v>
      </c>
      <c r="D33" s="206">
        <f t="shared" si="5"/>
        <v>2.8027385181056646E-3</v>
      </c>
      <c r="E33" s="207">
        <f>'Planila Orçamentária'!J202</f>
        <v>505.38</v>
      </c>
      <c r="F33" s="208">
        <v>0</v>
      </c>
      <c r="G33" s="207">
        <f t="shared" si="6"/>
        <v>0</v>
      </c>
      <c r="H33" s="208">
        <v>0.5</v>
      </c>
      <c r="I33" s="207">
        <f t="shared" si="7"/>
        <v>252.69</v>
      </c>
      <c r="J33" s="208">
        <v>0.5</v>
      </c>
      <c r="K33" s="207">
        <f t="shared" si="8"/>
        <v>252.69</v>
      </c>
      <c r="L33" s="301">
        <f t="shared" si="9"/>
        <v>505.38</v>
      </c>
      <c r="M33" s="79"/>
      <c r="N33" s="79"/>
      <c r="O33" s="20"/>
      <c r="P33" s="20"/>
    </row>
    <row r="34" spans="2:22" s="19" customFormat="1" ht="20.100000000000001" customHeight="1" x14ac:dyDescent="0.25">
      <c r="B34" s="300" t="str">
        <f>'Planila Orçamentária'!B210</f>
        <v>8.00</v>
      </c>
      <c r="C34" s="300" t="str">
        <f>'Planila Orçamentária'!C210</f>
        <v>PAVIMENTAÇÃO</v>
      </c>
      <c r="D34" s="206">
        <f t="shared" si="5"/>
        <v>6.8235962876386808E-2</v>
      </c>
      <c r="E34" s="207">
        <f>'Planila Orçamentária'!J210</f>
        <v>12304.07</v>
      </c>
      <c r="F34" s="208">
        <v>1</v>
      </c>
      <c r="G34" s="207">
        <f t="shared" si="6"/>
        <v>12304.07</v>
      </c>
      <c r="H34" s="208">
        <v>0</v>
      </c>
      <c r="I34" s="207">
        <f t="shared" si="7"/>
        <v>0</v>
      </c>
      <c r="J34" s="208">
        <v>0</v>
      </c>
      <c r="K34" s="207">
        <f t="shared" si="8"/>
        <v>0</v>
      </c>
      <c r="L34" s="301">
        <f t="shared" si="9"/>
        <v>12304.07</v>
      </c>
      <c r="M34" s="79"/>
      <c r="N34" s="79"/>
      <c r="O34" s="20"/>
      <c r="P34" s="20"/>
    </row>
    <row r="35" spans="2:22" s="19" customFormat="1" ht="20.100000000000001" customHeight="1" x14ac:dyDescent="0.25">
      <c r="B35" s="300" t="str">
        <f>'Planila Orçamentária'!B213</f>
        <v>9.00</v>
      </c>
      <c r="C35" s="300" t="str">
        <f>'Planila Orçamentária'!C213</f>
        <v>ESQUADRIAS</v>
      </c>
      <c r="D35" s="206">
        <f t="shared" si="5"/>
        <v>4.9627460603993548E-2</v>
      </c>
      <c r="E35" s="207">
        <f>'Planila Orçamentária'!J213</f>
        <v>8948.6500000000015</v>
      </c>
      <c r="F35" s="208">
        <v>0.7</v>
      </c>
      <c r="G35" s="207">
        <f t="shared" si="6"/>
        <v>6264.0550000000003</v>
      </c>
      <c r="H35" s="208">
        <v>0.3</v>
      </c>
      <c r="I35" s="207">
        <f t="shared" si="7"/>
        <v>2684.5950000000003</v>
      </c>
      <c r="J35" s="208">
        <v>0</v>
      </c>
      <c r="K35" s="207">
        <f t="shared" si="8"/>
        <v>0</v>
      </c>
      <c r="L35" s="301">
        <f t="shared" si="9"/>
        <v>8948.6500000000015</v>
      </c>
      <c r="M35" s="79"/>
      <c r="N35" s="79"/>
      <c r="O35" s="20"/>
      <c r="P35" s="20"/>
    </row>
    <row r="36" spans="2:22" s="19" customFormat="1" ht="20.100000000000001" customHeight="1" x14ac:dyDescent="0.25">
      <c r="B36" s="300" t="str">
        <f>'Planila Orçamentária'!B218</f>
        <v>10.00</v>
      </c>
      <c r="C36" s="300" t="str">
        <f>'Planila Orçamentária'!C218</f>
        <v>PINTURA</v>
      </c>
      <c r="D36" s="206">
        <f t="shared" si="5"/>
        <v>0.10044471803745084</v>
      </c>
      <c r="E36" s="207">
        <f>'Planila Orçamentária'!J218</f>
        <v>18111.84</v>
      </c>
      <c r="F36" s="208">
        <v>0.2</v>
      </c>
      <c r="G36" s="207">
        <f t="shared" si="6"/>
        <v>3622.3680000000004</v>
      </c>
      <c r="H36" s="208">
        <v>0.4</v>
      </c>
      <c r="I36" s="207">
        <f t="shared" si="7"/>
        <v>7244.7360000000008</v>
      </c>
      <c r="J36" s="208">
        <v>0.4</v>
      </c>
      <c r="K36" s="207">
        <f t="shared" si="8"/>
        <v>7244.7360000000008</v>
      </c>
      <c r="L36" s="301">
        <f t="shared" si="9"/>
        <v>18111.840000000004</v>
      </c>
      <c r="M36" s="79"/>
      <c r="N36" s="79"/>
      <c r="O36" s="20"/>
      <c r="P36" s="20"/>
    </row>
    <row r="37" spans="2:22" s="19" customFormat="1" ht="20.100000000000001" customHeight="1" x14ac:dyDescent="0.25">
      <c r="B37" s="300" t="str">
        <f>'Planila Orçamentária'!B225</f>
        <v>11.00</v>
      </c>
      <c r="C37" s="300" t="str">
        <f>'Planila Orçamentária'!C225</f>
        <v>DIVERSOS</v>
      </c>
      <c r="D37" s="206">
        <f t="shared" si="5"/>
        <v>4.0819836232402477E-2</v>
      </c>
      <c r="E37" s="207">
        <f>'Planila Orçamentária'!J225</f>
        <v>7360.49</v>
      </c>
      <c r="F37" s="208">
        <v>0.2</v>
      </c>
      <c r="G37" s="207">
        <f t="shared" si="6"/>
        <v>1472.098</v>
      </c>
      <c r="H37" s="208">
        <v>0.2</v>
      </c>
      <c r="I37" s="207">
        <f t="shared" si="7"/>
        <v>1472.098</v>
      </c>
      <c r="J37" s="208">
        <v>0.6</v>
      </c>
      <c r="K37" s="207">
        <f t="shared" si="8"/>
        <v>4416.2939999999999</v>
      </c>
      <c r="L37" s="301">
        <f t="shared" si="9"/>
        <v>7360.49</v>
      </c>
      <c r="M37" s="79"/>
      <c r="N37" s="79"/>
      <c r="O37" s="20"/>
      <c r="P37" s="20"/>
    </row>
    <row r="38" spans="2:22" s="19" customFormat="1" ht="20.100000000000001" customHeight="1" x14ac:dyDescent="0.25">
      <c r="B38" s="300"/>
      <c r="C38" s="300" t="str">
        <f>'Planila Orçamentária'!C231</f>
        <v>CUSTO DA REFORMA COM BDI ( ADOTADO 24,67%)</v>
      </c>
      <c r="D38" s="206">
        <f t="shared" si="5"/>
        <v>0.40208278221904281</v>
      </c>
      <c r="E38" s="207">
        <f>SUM(E27:E37)</f>
        <v>72502.160000000018</v>
      </c>
      <c r="F38" s="208">
        <v>1</v>
      </c>
      <c r="G38" s="207">
        <f>SUM(G27:G37)</f>
        <v>23662.591</v>
      </c>
      <c r="H38" s="208">
        <v>0</v>
      </c>
      <c r="I38" s="207">
        <f>SUM(I27:I37)</f>
        <v>24289.984000000004</v>
      </c>
      <c r="J38" s="208">
        <v>0</v>
      </c>
      <c r="K38" s="207">
        <f>SUM(K27:K37)</f>
        <v>24549.585000000006</v>
      </c>
      <c r="L38" s="301">
        <f t="shared" ref="L38" si="10">(G38+I38+K38)</f>
        <v>72502.16</v>
      </c>
      <c r="M38" s="79"/>
      <c r="N38" s="79"/>
      <c r="O38" s="20"/>
      <c r="P38" s="20"/>
    </row>
    <row r="39" spans="2:22" ht="13.5" x14ac:dyDescent="0.25">
      <c r="B39" s="10"/>
      <c r="C39" s="14"/>
      <c r="E39" s="12"/>
      <c r="F39" s="18"/>
      <c r="G39" s="18"/>
      <c r="H39" s="18"/>
      <c r="I39" s="18"/>
      <c r="J39" s="18"/>
      <c r="K39" s="18"/>
      <c r="L39" s="18"/>
      <c r="M39" s="7"/>
      <c r="N39" s="7"/>
      <c r="O39" s="6"/>
      <c r="P39" s="6"/>
      <c r="Q39" s="6"/>
      <c r="R39" s="6"/>
      <c r="S39" s="6"/>
      <c r="T39" s="6"/>
      <c r="U39" s="6"/>
      <c r="V39" s="6"/>
    </row>
    <row r="40" spans="2:22" ht="13.5" x14ac:dyDescent="0.25">
      <c r="B40" s="10"/>
      <c r="C40" s="14"/>
      <c r="E40" s="12"/>
      <c r="M40" s="7"/>
      <c r="N40" s="7"/>
      <c r="O40" s="6"/>
      <c r="P40" s="6"/>
      <c r="Q40" s="6"/>
      <c r="R40" s="6"/>
      <c r="S40" s="6"/>
      <c r="T40" s="6"/>
      <c r="U40" s="6"/>
      <c r="V40" s="6"/>
    </row>
    <row r="41" spans="2:22" ht="13.5" x14ac:dyDescent="0.25">
      <c r="B41" s="12"/>
      <c r="E41" s="12"/>
      <c r="M41" s="7"/>
      <c r="N41" s="7"/>
      <c r="O41" s="6"/>
      <c r="P41" s="6"/>
      <c r="Q41" s="6"/>
      <c r="R41" s="6"/>
      <c r="S41" s="6"/>
      <c r="T41" s="6"/>
      <c r="U41" s="6"/>
      <c r="V41" s="6"/>
    </row>
    <row r="42" spans="2:22" ht="13.5" x14ac:dyDescent="0.25">
      <c r="B42" s="12"/>
      <c r="E42" s="12"/>
      <c r="M42" s="7"/>
      <c r="N42" s="7"/>
      <c r="O42" s="6"/>
      <c r="P42" s="6"/>
      <c r="Q42" s="6"/>
      <c r="R42" s="6"/>
      <c r="S42" s="6"/>
      <c r="T42" s="6"/>
      <c r="U42" s="6"/>
      <c r="V42" s="6"/>
    </row>
    <row r="43" spans="2:22" ht="13.5" x14ac:dyDescent="0.25">
      <c r="B43" s="12"/>
      <c r="E43" s="12"/>
      <c r="M43" s="7"/>
      <c r="N43" s="7"/>
      <c r="O43" s="6"/>
      <c r="P43" s="6"/>
      <c r="Q43" s="6"/>
      <c r="R43" s="6"/>
      <c r="S43" s="6"/>
      <c r="T43" s="6"/>
      <c r="U43" s="6"/>
      <c r="V43" s="6"/>
    </row>
    <row r="44" spans="2:22" ht="13.5" x14ac:dyDescent="0.25">
      <c r="B44" s="12"/>
      <c r="E44" s="12"/>
      <c r="M44" s="7"/>
      <c r="N44" s="7"/>
      <c r="O44" s="6"/>
      <c r="P44" s="6"/>
      <c r="Q44" s="6"/>
      <c r="R44" s="6"/>
      <c r="S44" s="6"/>
      <c r="T44" s="6"/>
      <c r="U44" s="6"/>
      <c r="V44" s="6"/>
    </row>
    <row r="45" spans="2:22" ht="13.5" x14ac:dyDescent="0.25">
      <c r="B45" s="12"/>
      <c r="E45" s="12"/>
      <c r="M45" s="7"/>
      <c r="N45" s="7"/>
      <c r="O45" s="6"/>
      <c r="P45" s="6"/>
      <c r="Q45" s="6"/>
      <c r="R45" s="6"/>
      <c r="S45" s="6"/>
      <c r="T45" s="6"/>
      <c r="U45" s="6"/>
      <c r="V45" s="6"/>
    </row>
    <row r="46" spans="2:22" ht="13.5" x14ac:dyDescent="0.25">
      <c r="B46" s="12"/>
      <c r="E46" s="12"/>
      <c r="M46" s="7"/>
      <c r="N46" s="7"/>
      <c r="O46" s="6"/>
      <c r="P46" s="6"/>
      <c r="Q46" s="6"/>
      <c r="R46" s="6"/>
      <c r="S46" s="6"/>
      <c r="T46" s="6"/>
      <c r="U46" s="6"/>
      <c r="V46" s="6"/>
    </row>
    <row r="47" spans="2:22" ht="13.5" x14ac:dyDescent="0.25">
      <c r="B47" s="12"/>
      <c r="E47" s="12"/>
      <c r="M47" s="7"/>
      <c r="N47" s="7"/>
      <c r="O47" s="6"/>
      <c r="P47" s="6"/>
      <c r="Q47" s="6"/>
      <c r="R47" s="6"/>
      <c r="S47" s="6"/>
      <c r="T47" s="6"/>
      <c r="U47" s="6"/>
      <c r="V47" s="6"/>
    </row>
    <row r="48" spans="2:22" ht="13.5" x14ac:dyDescent="0.25">
      <c r="B48" s="12"/>
      <c r="E48" s="12"/>
      <c r="M48" s="7"/>
      <c r="N48" s="7"/>
      <c r="O48" s="6"/>
      <c r="P48" s="6"/>
      <c r="Q48" s="6"/>
      <c r="R48" s="6"/>
      <c r="S48" s="6"/>
      <c r="T48" s="6"/>
      <c r="U48" s="6"/>
      <c r="V48" s="6"/>
    </row>
    <row r="49" spans="2:22" ht="13.5" x14ac:dyDescent="0.25">
      <c r="B49" s="10"/>
      <c r="C49" s="11"/>
      <c r="E49" s="12"/>
      <c r="M49" s="7"/>
      <c r="N49" s="7"/>
      <c r="O49" s="6"/>
      <c r="P49" s="6"/>
      <c r="Q49" s="6"/>
      <c r="R49" s="6"/>
      <c r="S49" s="6"/>
      <c r="T49" s="6"/>
      <c r="U49" s="6"/>
      <c r="V49" s="6"/>
    </row>
    <row r="50" spans="2:22" ht="13.5" x14ac:dyDescent="0.25">
      <c r="B50" s="12"/>
      <c r="C50" s="13"/>
      <c r="E50" s="12"/>
      <c r="M50" s="7"/>
      <c r="N50" s="7"/>
      <c r="O50" s="6"/>
      <c r="P50" s="6"/>
      <c r="Q50" s="6"/>
      <c r="R50" s="6"/>
      <c r="S50" s="6"/>
      <c r="T50" s="6"/>
      <c r="U50" s="6"/>
      <c r="V50" s="6"/>
    </row>
    <row r="51" spans="2:22" ht="13.5" x14ac:dyDescent="0.25">
      <c r="B51" s="12"/>
      <c r="C51" s="13"/>
      <c r="E51" s="12"/>
      <c r="M51" s="7"/>
      <c r="N51" s="7"/>
      <c r="O51" s="6"/>
      <c r="P51" s="6"/>
      <c r="Q51" s="6"/>
      <c r="R51" s="6"/>
      <c r="S51" s="6"/>
      <c r="T51" s="6"/>
      <c r="U51" s="6"/>
      <c r="V51" s="6"/>
    </row>
    <row r="52" spans="2:22" ht="13.5" x14ac:dyDescent="0.25">
      <c r="B52" s="12"/>
      <c r="C52" s="13"/>
      <c r="E52" s="12"/>
      <c r="M52" s="7"/>
      <c r="N52" s="7"/>
      <c r="O52" s="6"/>
      <c r="P52" s="6"/>
      <c r="Q52" s="6"/>
      <c r="R52" s="6"/>
      <c r="S52" s="6"/>
      <c r="T52" s="6"/>
      <c r="U52" s="6"/>
      <c r="V52" s="6"/>
    </row>
    <row r="53" spans="2:22" ht="13.5" x14ac:dyDescent="0.25">
      <c r="B53" s="12"/>
      <c r="C53" s="13"/>
      <c r="E53" s="12"/>
      <c r="M53" s="7"/>
      <c r="N53" s="7"/>
      <c r="O53" s="6"/>
      <c r="P53" s="6"/>
      <c r="Q53" s="6"/>
      <c r="R53" s="6"/>
      <c r="S53" s="6"/>
      <c r="T53" s="6"/>
      <c r="U53" s="6"/>
      <c r="V53" s="6"/>
    </row>
    <row r="54" spans="2:22" ht="13.5" x14ac:dyDescent="0.25">
      <c r="B54" s="12"/>
      <c r="C54" s="13"/>
      <c r="E54" s="12"/>
      <c r="M54" s="7"/>
      <c r="N54" s="7"/>
      <c r="O54" s="6"/>
      <c r="P54" s="6"/>
      <c r="Q54" s="6"/>
      <c r="R54" s="6"/>
      <c r="S54" s="6"/>
      <c r="T54" s="6"/>
      <c r="U54" s="6"/>
      <c r="V54" s="6"/>
    </row>
    <row r="55" spans="2:22" ht="13.5" x14ac:dyDescent="0.25">
      <c r="B55" s="12"/>
      <c r="C55" s="13"/>
      <c r="E55" s="12"/>
      <c r="M55" s="7"/>
      <c r="N55" s="7"/>
      <c r="O55" s="6"/>
      <c r="P55" s="6"/>
      <c r="Q55" s="6"/>
      <c r="R55" s="6"/>
      <c r="S55" s="6"/>
      <c r="T55" s="6"/>
      <c r="U55" s="6"/>
      <c r="V55" s="6"/>
    </row>
    <row r="56" spans="2:22" ht="13.5" x14ac:dyDescent="0.25">
      <c r="B56" s="12"/>
      <c r="C56" s="13"/>
      <c r="E56" s="12"/>
      <c r="M56" s="7"/>
      <c r="N56" s="7"/>
      <c r="O56" s="6"/>
      <c r="P56" s="6"/>
      <c r="Q56" s="6"/>
      <c r="R56" s="6"/>
      <c r="S56" s="6"/>
      <c r="T56" s="6"/>
      <c r="U56" s="6"/>
      <c r="V56" s="6"/>
    </row>
    <row r="57" spans="2:22" ht="13.5" x14ac:dyDescent="0.25">
      <c r="B57" s="12"/>
      <c r="C57" s="13"/>
      <c r="E57" s="12"/>
      <c r="M57" s="7"/>
      <c r="N57" s="7"/>
      <c r="O57" s="6"/>
      <c r="P57" s="6"/>
      <c r="Q57" s="6"/>
      <c r="R57" s="6"/>
      <c r="S57" s="6"/>
      <c r="T57" s="6"/>
      <c r="U57" s="6"/>
      <c r="V57" s="6"/>
    </row>
    <row r="58" spans="2:22" ht="13.5" x14ac:dyDescent="0.25">
      <c r="B58" s="12"/>
      <c r="C58" s="13"/>
      <c r="E58" s="12"/>
      <c r="M58" s="7"/>
      <c r="N58" s="7"/>
      <c r="O58" s="6"/>
      <c r="P58" s="6"/>
      <c r="Q58" s="6"/>
      <c r="R58" s="6"/>
      <c r="S58" s="6"/>
      <c r="T58" s="6"/>
      <c r="U58" s="6"/>
      <c r="V58" s="6"/>
    </row>
    <row r="59" spans="2:22" ht="13.5" x14ac:dyDescent="0.25">
      <c r="B59" s="12"/>
      <c r="C59" s="13"/>
      <c r="E59" s="12"/>
      <c r="M59" s="7"/>
      <c r="N59" s="7"/>
      <c r="O59" s="6"/>
      <c r="P59" s="6"/>
      <c r="Q59" s="6"/>
      <c r="R59" s="6"/>
      <c r="S59" s="6"/>
      <c r="T59" s="6"/>
      <c r="U59" s="6"/>
      <c r="V59" s="6"/>
    </row>
    <row r="60" spans="2:22" ht="13.5" x14ac:dyDescent="0.25">
      <c r="B60" s="12"/>
      <c r="C60" s="13"/>
      <c r="E60" s="12"/>
      <c r="M60" s="7"/>
      <c r="N60" s="7"/>
      <c r="O60" s="6"/>
      <c r="P60" s="6"/>
      <c r="Q60" s="6"/>
      <c r="R60" s="6"/>
      <c r="S60" s="6"/>
      <c r="T60" s="6"/>
      <c r="U60" s="6"/>
      <c r="V60" s="6"/>
    </row>
    <row r="61" spans="2:22" ht="13.5" x14ac:dyDescent="0.25">
      <c r="B61" s="12"/>
      <c r="C61" s="13"/>
      <c r="E61" s="12"/>
      <c r="M61" s="7"/>
      <c r="N61" s="7"/>
      <c r="O61" s="6"/>
      <c r="P61" s="6"/>
      <c r="Q61" s="6"/>
      <c r="R61" s="6"/>
      <c r="S61" s="6"/>
      <c r="T61" s="6"/>
      <c r="U61" s="6"/>
      <c r="V61" s="6"/>
    </row>
    <row r="62" spans="2:22" ht="13.5" x14ac:dyDescent="0.25">
      <c r="B62" s="10"/>
      <c r="C62" s="13"/>
      <c r="E62" s="12"/>
      <c r="M62" s="7"/>
      <c r="N62" s="7"/>
      <c r="O62" s="6"/>
      <c r="P62" s="6"/>
      <c r="Q62" s="6"/>
      <c r="R62" s="6"/>
      <c r="S62" s="6"/>
      <c r="T62" s="6"/>
      <c r="U62" s="6"/>
      <c r="V62" s="6"/>
    </row>
    <row r="63" spans="2:22" ht="13.5" x14ac:dyDescent="0.25">
      <c r="B63" s="10"/>
      <c r="C63" s="14"/>
      <c r="E63" s="12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2:22" ht="13.5" x14ac:dyDescent="0.25">
      <c r="B64" s="12"/>
      <c r="C64" s="17"/>
      <c r="E64" s="12"/>
      <c r="M64" s="7"/>
      <c r="N64" s="7"/>
      <c r="O64" s="6"/>
      <c r="P64" s="6"/>
      <c r="Q64" s="6"/>
      <c r="R64" s="6"/>
      <c r="S64" s="6"/>
      <c r="T64" s="6"/>
      <c r="U64" s="6"/>
      <c r="V64" s="6"/>
    </row>
    <row r="65" spans="1:22" ht="13.5" x14ac:dyDescent="0.25">
      <c r="B65" s="12"/>
      <c r="E65" s="12"/>
      <c r="M65" s="7"/>
      <c r="N65" s="7"/>
      <c r="O65" s="6"/>
      <c r="P65" s="6"/>
      <c r="Q65" s="6"/>
      <c r="R65" s="6"/>
      <c r="S65" s="6"/>
      <c r="T65" s="6"/>
      <c r="U65" s="6"/>
      <c r="V65" s="6"/>
    </row>
    <row r="66" spans="1:22" ht="13.5" x14ac:dyDescent="0.25">
      <c r="B66" s="12"/>
      <c r="C66" s="14"/>
      <c r="E66" s="12"/>
      <c r="M66" s="9"/>
      <c r="N66" s="9"/>
      <c r="O66" s="6"/>
      <c r="P66" s="6"/>
      <c r="Q66" s="6"/>
      <c r="R66" s="6"/>
      <c r="S66" s="6"/>
      <c r="T66" s="6"/>
      <c r="U66" s="6"/>
      <c r="V66" s="6"/>
    </row>
    <row r="67" spans="1:22" ht="13.5" x14ac:dyDescent="0.25">
      <c r="B67" s="12"/>
      <c r="C67" s="14"/>
      <c r="E67" s="12"/>
      <c r="M67" s="9"/>
      <c r="N67" s="9"/>
      <c r="O67" s="6"/>
      <c r="P67" s="6"/>
      <c r="Q67" s="6"/>
      <c r="R67" s="6"/>
      <c r="S67" s="6"/>
      <c r="T67" s="6"/>
      <c r="U67" s="6"/>
      <c r="V67" s="6"/>
    </row>
    <row r="68" spans="1:22" ht="13.5" x14ac:dyDescent="0.25">
      <c r="B68" s="10"/>
      <c r="C68" s="14"/>
      <c r="E68" s="12"/>
      <c r="M68" s="9"/>
      <c r="N68" s="9"/>
      <c r="O68" s="6"/>
      <c r="P68" s="6"/>
      <c r="Q68" s="6"/>
      <c r="R68" s="6"/>
      <c r="S68" s="6"/>
      <c r="T68" s="6"/>
      <c r="U68" s="6"/>
      <c r="V68" s="6"/>
    </row>
    <row r="69" spans="1:22" ht="13.5" x14ac:dyDescent="0.25">
      <c r="B69" s="10"/>
      <c r="C69" s="14"/>
      <c r="E69" s="12"/>
      <c r="M69" s="7"/>
      <c r="N69" s="7"/>
      <c r="O69" s="6"/>
      <c r="P69" s="6"/>
      <c r="Q69" s="6"/>
      <c r="R69" s="6"/>
      <c r="S69" s="6"/>
      <c r="T69" s="6"/>
      <c r="U69" s="6"/>
      <c r="V69" s="6"/>
    </row>
    <row r="70" spans="1:22" ht="13.5" x14ac:dyDescent="0.25">
      <c r="B70" s="12"/>
      <c r="E70" s="12"/>
      <c r="M70" s="7"/>
      <c r="N70" s="7"/>
      <c r="O70" s="6"/>
      <c r="P70" s="6"/>
      <c r="Q70" s="6"/>
      <c r="R70" s="6"/>
      <c r="S70" s="6"/>
      <c r="T70" s="6"/>
      <c r="U70" s="6"/>
      <c r="V70" s="6"/>
    </row>
    <row r="71" spans="1:22" ht="13.5" x14ac:dyDescent="0.25">
      <c r="B71" s="8"/>
      <c r="C71" s="6"/>
      <c r="D71" s="7"/>
      <c r="E71" s="8"/>
      <c r="F71" s="7"/>
      <c r="G71" s="7"/>
      <c r="H71" s="7"/>
      <c r="I71" s="7"/>
      <c r="J71" s="7"/>
      <c r="K71" s="7"/>
      <c r="L71" s="7"/>
      <c r="M71" s="7"/>
      <c r="N71" s="7"/>
      <c r="O71" s="6"/>
      <c r="P71" s="6"/>
      <c r="Q71" s="6"/>
      <c r="R71" s="6"/>
      <c r="S71" s="6"/>
      <c r="T71" s="6"/>
      <c r="U71" s="6"/>
      <c r="V71" s="6"/>
    </row>
    <row r="72" spans="1:22" ht="13.5" x14ac:dyDescent="0.25">
      <c r="B72" s="8"/>
      <c r="C72" s="6"/>
      <c r="D72" s="7"/>
      <c r="E72" s="8"/>
      <c r="F72" s="7"/>
      <c r="G72" s="7"/>
      <c r="H72" s="7"/>
      <c r="I72" s="7"/>
      <c r="J72" s="7"/>
      <c r="K72" s="7"/>
      <c r="L72" s="7"/>
      <c r="M72" s="7"/>
      <c r="N72" s="7"/>
      <c r="O72" s="6"/>
      <c r="P72" s="6"/>
      <c r="Q72" s="6"/>
      <c r="R72" s="6"/>
      <c r="S72" s="6"/>
      <c r="T72" s="6"/>
      <c r="U72" s="6"/>
      <c r="V72" s="6"/>
    </row>
    <row r="73" spans="1:22" ht="13.5" x14ac:dyDescent="0.25">
      <c r="B73" s="8"/>
      <c r="C73" s="6"/>
      <c r="D73" s="7"/>
      <c r="E73" s="8"/>
      <c r="F73" s="7"/>
      <c r="G73" s="7"/>
      <c r="H73" s="7"/>
      <c r="I73" s="7"/>
      <c r="J73" s="7"/>
      <c r="K73" s="7"/>
      <c r="L73" s="7"/>
      <c r="M73" s="7"/>
      <c r="N73" s="7"/>
      <c r="O73" s="6"/>
      <c r="P73" s="6"/>
      <c r="Q73" s="6"/>
      <c r="R73" s="6"/>
      <c r="S73" s="6"/>
      <c r="T73" s="6"/>
      <c r="U73" s="6"/>
      <c r="V73" s="6"/>
    </row>
    <row r="74" spans="1:22" ht="13.5" x14ac:dyDescent="0.25">
      <c r="B74" s="8"/>
      <c r="C74" s="6"/>
      <c r="D74" s="7"/>
      <c r="E74" s="8"/>
      <c r="F74" s="7"/>
      <c r="G74" s="7"/>
      <c r="H74" s="7"/>
      <c r="I74" s="7"/>
      <c r="J74" s="7"/>
      <c r="K74" s="7"/>
      <c r="L74" s="7"/>
      <c r="M74" s="7"/>
      <c r="N74" s="7"/>
      <c r="O74" s="6"/>
      <c r="P74" s="6"/>
      <c r="Q74" s="6"/>
      <c r="R74" s="6"/>
      <c r="S74" s="6"/>
      <c r="T74" s="6"/>
      <c r="U74" s="6"/>
      <c r="V74" s="6"/>
    </row>
    <row r="75" spans="1:22" ht="13.5" x14ac:dyDescent="0.25">
      <c r="B75" s="8"/>
      <c r="C75" s="6"/>
      <c r="D75" s="7"/>
      <c r="E75" s="8"/>
      <c r="F75" s="7"/>
      <c r="G75" s="7"/>
      <c r="H75" s="7"/>
      <c r="I75" s="7"/>
      <c r="J75" s="7"/>
      <c r="K75" s="7"/>
      <c r="L75" s="7"/>
      <c r="M75" s="7"/>
      <c r="N75" s="7"/>
      <c r="O75" s="6"/>
      <c r="P75" s="6"/>
      <c r="Q75" s="6"/>
      <c r="R75" s="6"/>
      <c r="S75" s="6"/>
      <c r="T75" s="6"/>
      <c r="U75" s="6"/>
      <c r="V75" s="6"/>
    </row>
    <row r="76" spans="1:22" x14ac:dyDescent="0.2">
      <c r="B76" s="10"/>
      <c r="C76" s="11"/>
      <c r="E76" s="12"/>
    </row>
    <row r="77" spans="1:22" s="4" customFormat="1" ht="12.75" customHeight="1" x14ac:dyDescent="0.2">
      <c r="A77" s="5"/>
      <c r="B77" s="12"/>
      <c r="C77" s="13"/>
      <c r="E77" s="12"/>
      <c r="O77" s="5"/>
      <c r="P77" s="5"/>
      <c r="Q77" s="5"/>
      <c r="R77" s="5"/>
      <c r="S77" s="5"/>
      <c r="T77" s="5"/>
      <c r="U77" s="5"/>
      <c r="V77" s="5"/>
    </row>
    <row r="78" spans="1:22" s="4" customFormat="1" x14ac:dyDescent="0.2">
      <c r="A78" s="5"/>
      <c r="B78" s="12"/>
      <c r="C78" s="13"/>
      <c r="E78" s="12"/>
      <c r="O78" s="5"/>
      <c r="P78" s="5"/>
      <c r="Q78" s="5"/>
      <c r="R78" s="5"/>
      <c r="S78" s="5"/>
      <c r="T78" s="5"/>
      <c r="U78" s="5"/>
      <c r="V78" s="5"/>
    </row>
    <row r="79" spans="1:22" s="4" customFormat="1" x14ac:dyDescent="0.2">
      <c r="A79" s="5"/>
      <c r="B79" s="12"/>
      <c r="C79" s="13"/>
      <c r="E79" s="12"/>
      <c r="O79" s="5"/>
      <c r="P79" s="5"/>
      <c r="Q79" s="5"/>
      <c r="R79" s="5"/>
      <c r="S79" s="5"/>
      <c r="T79" s="5"/>
      <c r="U79" s="5"/>
      <c r="V79" s="5"/>
    </row>
    <row r="80" spans="1:22" s="4" customFormat="1" x14ac:dyDescent="0.2">
      <c r="A80" s="5"/>
      <c r="B80" s="12"/>
      <c r="C80" s="13"/>
      <c r="E80" s="12"/>
      <c r="O80" s="5"/>
      <c r="P80" s="5"/>
      <c r="Q80" s="5"/>
      <c r="R80" s="5"/>
      <c r="S80" s="5"/>
      <c r="T80" s="5"/>
      <c r="U80" s="5"/>
      <c r="V80" s="5"/>
    </row>
    <row r="81" spans="1:22" s="4" customFormat="1" x14ac:dyDescent="0.2">
      <c r="A81" s="5"/>
      <c r="B81" s="12"/>
      <c r="C81" s="13"/>
      <c r="E81" s="12"/>
      <c r="O81" s="5"/>
      <c r="P81" s="5"/>
      <c r="Q81" s="5"/>
      <c r="R81" s="5"/>
      <c r="S81" s="5"/>
      <c r="T81" s="5"/>
      <c r="U81" s="5"/>
      <c r="V81" s="5"/>
    </row>
    <row r="82" spans="1:22" s="4" customFormat="1" x14ac:dyDescent="0.2">
      <c r="A82" s="5"/>
      <c r="B82" s="12"/>
      <c r="C82" s="13"/>
      <c r="E82" s="12"/>
      <c r="O82" s="5"/>
      <c r="P82" s="5"/>
      <c r="Q82" s="5"/>
      <c r="R82" s="5"/>
      <c r="S82" s="5"/>
      <c r="T82" s="5"/>
      <c r="U82" s="5"/>
      <c r="V82" s="5"/>
    </row>
    <row r="83" spans="1:22" s="4" customFormat="1" x14ac:dyDescent="0.2">
      <c r="A83" s="5"/>
      <c r="B83" s="12"/>
      <c r="C83" s="13"/>
      <c r="E83" s="12"/>
      <c r="O83" s="5"/>
      <c r="P83" s="5"/>
      <c r="Q83" s="5"/>
      <c r="R83" s="5"/>
      <c r="S83" s="5"/>
      <c r="T83" s="5"/>
      <c r="U83" s="5"/>
      <c r="V83" s="5"/>
    </row>
    <row r="84" spans="1:22" s="4" customFormat="1" x14ac:dyDescent="0.2">
      <c r="A84" s="5"/>
      <c r="B84" s="10"/>
      <c r="C84" s="14"/>
      <c r="E84" s="12"/>
      <c r="O84" s="5"/>
      <c r="P84" s="5"/>
      <c r="Q84" s="5"/>
      <c r="R84" s="5"/>
      <c r="S84" s="5"/>
      <c r="T84" s="5"/>
      <c r="U84" s="5"/>
      <c r="V84" s="5"/>
    </row>
    <row r="85" spans="1:22" s="4" customFormat="1" x14ac:dyDescent="0.2">
      <c r="A85" s="5"/>
      <c r="B85" s="15"/>
      <c r="C85" s="16"/>
      <c r="E85" s="12"/>
      <c r="O85" s="5"/>
      <c r="P85" s="5"/>
      <c r="Q85" s="5"/>
      <c r="R85" s="5"/>
      <c r="S85" s="5"/>
      <c r="T85" s="5"/>
      <c r="U85" s="5"/>
      <c r="V85" s="5"/>
    </row>
    <row r="86" spans="1:22" s="4" customFormat="1" x14ac:dyDescent="0.2">
      <c r="A86" s="5"/>
      <c r="B86" s="10"/>
      <c r="C86" s="14"/>
      <c r="E86" s="12"/>
      <c r="O86" s="5"/>
      <c r="P86" s="5"/>
      <c r="Q86" s="5"/>
      <c r="R86" s="5"/>
      <c r="S86" s="5"/>
      <c r="T86" s="5"/>
      <c r="U86" s="5"/>
      <c r="V86" s="5"/>
    </row>
    <row r="87" spans="1:22" s="4" customFormat="1" x14ac:dyDescent="0.2">
      <c r="A87" s="5"/>
      <c r="B87" s="12"/>
      <c r="C87" s="5"/>
      <c r="E87" s="12"/>
      <c r="O87" s="5"/>
      <c r="P87" s="5"/>
      <c r="Q87" s="5"/>
      <c r="R87" s="5"/>
      <c r="S87" s="5"/>
      <c r="T87" s="5"/>
      <c r="U87" s="5"/>
      <c r="V87" s="5"/>
    </row>
    <row r="88" spans="1:22" s="4" customFormat="1" x14ac:dyDescent="0.2">
      <c r="A88" s="5"/>
      <c r="B88" s="12"/>
      <c r="C88" s="5"/>
      <c r="E88" s="12"/>
      <c r="O88" s="5"/>
      <c r="P88" s="5"/>
      <c r="Q88" s="5"/>
      <c r="R88" s="5"/>
      <c r="S88" s="5"/>
      <c r="T88" s="5"/>
      <c r="U88" s="5"/>
      <c r="V88" s="5"/>
    </row>
    <row r="89" spans="1:22" s="4" customFormat="1" x14ac:dyDescent="0.2">
      <c r="A89" s="5"/>
      <c r="B89" s="12"/>
      <c r="C89" s="5"/>
      <c r="E89" s="12"/>
      <c r="O89" s="5"/>
      <c r="P89" s="5"/>
      <c r="Q89" s="5"/>
      <c r="R89" s="5"/>
      <c r="S89" s="5"/>
      <c r="T89" s="5"/>
      <c r="U89" s="5"/>
      <c r="V89" s="5"/>
    </row>
    <row r="90" spans="1:22" s="4" customFormat="1" x14ac:dyDescent="0.2">
      <c r="A90" s="5"/>
      <c r="B90" s="12"/>
      <c r="C90" s="5"/>
      <c r="E90" s="12"/>
      <c r="O90" s="5"/>
      <c r="P90" s="5"/>
      <c r="Q90" s="5"/>
      <c r="R90" s="5"/>
      <c r="S90" s="5"/>
      <c r="T90" s="5"/>
      <c r="U90" s="5"/>
      <c r="V90" s="5"/>
    </row>
    <row r="91" spans="1:22" s="4" customFormat="1" x14ac:dyDescent="0.2">
      <c r="A91" s="5"/>
      <c r="B91" s="12"/>
      <c r="C91" s="5"/>
      <c r="E91" s="12"/>
      <c r="O91" s="5"/>
      <c r="P91" s="5"/>
      <c r="Q91" s="5"/>
      <c r="R91" s="5"/>
      <c r="S91" s="5"/>
      <c r="T91" s="5"/>
      <c r="U91" s="5"/>
      <c r="V91" s="5"/>
    </row>
    <row r="92" spans="1:22" s="4" customFormat="1" x14ac:dyDescent="0.2">
      <c r="A92" s="5"/>
      <c r="B92" s="10"/>
      <c r="C92" s="14"/>
      <c r="E92" s="12"/>
      <c r="O92" s="5"/>
      <c r="P92" s="5"/>
      <c r="Q92" s="5"/>
      <c r="R92" s="5"/>
      <c r="S92" s="5"/>
      <c r="T92" s="5"/>
      <c r="U92" s="5"/>
      <c r="V92" s="5"/>
    </row>
    <row r="93" spans="1:22" x14ac:dyDescent="0.2">
      <c r="B93" s="12"/>
      <c r="E93" s="12"/>
    </row>
    <row r="94" spans="1:22" x14ac:dyDescent="0.2">
      <c r="B94" s="12"/>
      <c r="C94" s="17"/>
      <c r="E94" s="12"/>
    </row>
    <row r="95" spans="1:22" x14ac:dyDescent="0.2">
      <c r="B95" s="12"/>
      <c r="E95" s="12"/>
    </row>
    <row r="96" spans="1:22" x14ac:dyDescent="0.2">
      <c r="B96" s="12"/>
      <c r="E96" s="12"/>
    </row>
    <row r="97" spans="1:22" x14ac:dyDescent="0.2">
      <c r="B97" s="12"/>
      <c r="E97" s="12"/>
    </row>
    <row r="98" spans="1:22" x14ac:dyDescent="0.2">
      <c r="B98" s="12"/>
      <c r="E98" s="12"/>
    </row>
    <row r="99" spans="1:22" x14ac:dyDescent="0.2">
      <c r="B99" s="12"/>
      <c r="E99" s="12"/>
    </row>
    <row r="100" spans="1:22" x14ac:dyDescent="0.2">
      <c r="B100" s="12"/>
      <c r="E100" s="12"/>
    </row>
    <row r="101" spans="1:22" x14ac:dyDescent="0.2">
      <c r="B101" s="12"/>
      <c r="E101" s="12"/>
    </row>
    <row r="102" spans="1:22" x14ac:dyDescent="0.2">
      <c r="B102" s="12"/>
      <c r="E102" s="12"/>
    </row>
    <row r="103" spans="1:22" x14ac:dyDescent="0.2">
      <c r="B103" s="12"/>
      <c r="C103" s="12"/>
      <c r="E103" s="12"/>
      <c r="M103" s="18"/>
      <c r="N103" s="18"/>
    </row>
    <row r="104" spans="1:22" x14ac:dyDescent="0.2">
      <c r="B104" s="12"/>
      <c r="E104" s="12"/>
    </row>
    <row r="105" spans="1:22" x14ac:dyDescent="0.2">
      <c r="B105" s="12"/>
      <c r="E105" s="12"/>
    </row>
    <row r="106" spans="1:22" x14ac:dyDescent="0.2">
      <c r="B106" s="12"/>
      <c r="E106" s="12"/>
    </row>
    <row r="107" spans="1:22" x14ac:dyDescent="0.2">
      <c r="B107" s="12"/>
      <c r="E107" s="12"/>
    </row>
    <row r="108" spans="1:22" x14ac:dyDescent="0.2">
      <c r="B108" s="12"/>
      <c r="E108" s="12"/>
    </row>
    <row r="109" spans="1:22" s="4" customFormat="1" x14ac:dyDescent="0.2">
      <c r="A109" s="5"/>
      <c r="B109" s="12"/>
      <c r="C109" s="5"/>
      <c r="E109" s="12"/>
      <c r="O109" s="5"/>
      <c r="P109" s="5"/>
      <c r="Q109" s="5"/>
      <c r="R109" s="5"/>
      <c r="S109" s="5"/>
      <c r="T109" s="5"/>
      <c r="U109" s="5"/>
      <c r="V109" s="5"/>
    </row>
    <row r="110" spans="1:22" s="4" customFormat="1" x14ac:dyDescent="0.2">
      <c r="A110" s="5"/>
      <c r="B110" s="12"/>
      <c r="C110" s="5"/>
      <c r="E110" s="12"/>
      <c r="O110" s="5"/>
      <c r="P110" s="5"/>
      <c r="Q110" s="5"/>
      <c r="R110" s="5"/>
      <c r="S110" s="5"/>
      <c r="T110" s="5"/>
      <c r="U110" s="5"/>
      <c r="V110" s="5"/>
    </row>
    <row r="111" spans="1:22" s="4" customFormat="1" x14ac:dyDescent="0.2">
      <c r="A111" s="5"/>
      <c r="B111" s="12"/>
      <c r="C111" s="5"/>
      <c r="E111" s="12"/>
      <c r="O111" s="5"/>
      <c r="P111" s="5"/>
      <c r="Q111" s="5"/>
      <c r="R111" s="5"/>
      <c r="S111" s="5"/>
      <c r="T111" s="5"/>
      <c r="U111" s="5"/>
      <c r="V111" s="5"/>
    </row>
    <row r="112" spans="1:22" s="4" customFormat="1" x14ac:dyDescent="0.2">
      <c r="A112" s="5"/>
      <c r="B112" s="12"/>
      <c r="C112" s="5"/>
      <c r="E112" s="12"/>
      <c r="O112" s="5"/>
      <c r="P112" s="5"/>
      <c r="Q112" s="5"/>
      <c r="R112" s="5"/>
      <c r="S112" s="5"/>
      <c r="T112" s="5"/>
      <c r="U112" s="5"/>
      <c r="V112" s="5"/>
    </row>
    <row r="113" spans="1:22" s="4" customFormat="1" x14ac:dyDescent="0.2">
      <c r="A113" s="5"/>
      <c r="B113" s="12"/>
      <c r="C113" s="5"/>
      <c r="E113" s="12"/>
      <c r="O113" s="5"/>
      <c r="P113" s="5"/>
      <c r="Q113" s="5"/>
      <c r="R113" s="5"/>
      <c r="S113" s="5"/>
      <c r="T113" s="5"/>
      <c r="U113" s="5"/>
      <c r="V113" s="5"/>
    </row>
    <row r="114" spans="1:22" s="4" customFormat="1" x14ac:dyDescent="0.2">
      <c r="A114" s="5"/>
      <c r="B114" s="12"/>
      <c r="C114" s="5"/>
      <c r="E114" s="12"/>
      <c r="O114" s="5"/>
      <c r="P114" s="5"/>
      <c r="Q114" s="5"/>
      <c r="R114" s="5"/>
      <c r="S114" s="5"/>
      <c r="T114" s="5"/>
      <c r="U114" s="5"/>
      <c r="V114" s="5"/>
    </row>
    <row r="115" spans="1:22" s="4" customFormat="1" x14ac:dyDescent="0.2">
      <c r="A115" s="5"/>
      <c r="B115" s="12"/>
      <c r="C115" s="5"/>
      <c r="E115" s="12"/>
      <c r="O115" s="5"/>
      <c r="P115" s="5"/>
      <c r="Q115" s="5"/>
      <c r="R115" s="5"/>
      <c r="S115" s="5"/>
      <c r="T115" s="5"/>
      <c r="U115" s="5"/>
      <c r="V115" s="5"/>
    </row>
    <row r="116" spans="1:22" s="4" customFormat="1" x14ac:dyDescent="0.2">
      <c r="A116" s="5"/>
      <c r="B116" s="12"/>
      <c r="C116" s="5"/>
      <c r="E116" s="12"/>
      <c r="O116" s="5"/>
      <c r="P116" s="5"/>
      <c r="Q116" s="5"/>
      <c r="R116" s="5"/>
      <c r="S116" s="5"/>
      <c r="T116" s="5"/>
      <c r="U116" s="5"/>
      <c r="V116" s="5"/>
    </row>
    <row r="117" spans="1:22" s="4" customFormat="1" x14ac:dyDescent="0.2">
      <c r="A117" s="5"/>
      <c r="B117" s="12"/>
      <c r="C117" s="5"/>
      <c r="E117" s="12"/>
      <c r="O117" s="5"/>
      <c r="P117" s="5"/>
      <c r="Q117" s="5"/>
      <c r="R117" s="5"/>
      <c r="S117" s="5"/>
      <c r="T117" s="5"/>
      <c r="U117" s="5"/>
      <c r="V117" s="5"/>
    </row>
    <row r="118" spans="1:22" s="4" customFormat="1" x14ac:dyDescent="0.2">
      <c r="A118" s="5"/>
      <c r="B118" s="12"/>
      <c r="C118" s="5"/>
      <c r="E118" s="12"/>
      <c r="O118" s="5"/>
      <c r="P118" s="5"/>
      <c r="Q118" s="5"/>
      <c r="R118" s="5"/>
      <c r="S118" s="5"/>
      <c r="T118" s="5"/>
      <c r="U118" s="5"/>
      <c r="V118" s="5"/>
    </row>
    <row r="119" spans="1:22" s="4" customFormat="1" x14ac:dyDescent="0.2">
      <c r="A119" s="5"/>
      <c r="B119" s="12"/>
      <c r="C119" s="5"/>
      <c r="E119" s="12"/>
      <c r="O119" s="5"/>
      <c r="P119" s="5"/>
      <c r="Q119" s="5"/>
      <c r="R119" s="5"/>
      <c r="S119" s="5"/>
      <c r="T119" s="5"/>
      <c r="U119" s="5"/>
      <c r="V119" s="5"/>
    </row>
    <row r="120" spans="1:22" s="4" customFormat="1" x14ac:dyDescent="0.2">
      <c r="A120" s="5"/>
      <c r="B120" s="5"/>
      <c r="C120" s="14"/>
      <c r="E120" s="12"/>
      <c r="O120" s="5"/>
      <c r="P120" s="5"/>
      <c r="Q120" s="5"/>
      <c r="R120" s="5"/>
      <c r="S120" s="5"/>
      <c r="T120" s="5"/>
      <c r="U120" s="5"/>
      <c r="V120" s="5"/>
    </row>
    <row r="121" spans="1:22" s="4" customFormat="1" x14ac:dyDescent="0.2">
      <c r="A121" s="5"/>
      <c r="B121" s="5"/>
      <c r="C121" s="14"/>
      <c r="E121" s="12"/>
      <c r="O121" s="5"/>
      <c r="P121" s="5"/>
      <c r="Q121" s="5"/>
      <c r="R121" s="5"/>
      <c r="S121" s="5"/>
      <c r="T121" s="5"/>
      <c r="U121" s="5"/>
      <c r="V121" s="5"/>
    </row>
    <row r="122" spans="1:22" s="4" customFormat="1" x14ac:dyDescent="0.2">
      <c r="A122" s="5"/>
      <c r="B122" s="5"/>
      <c r="C122" s="14"/>
      <c r="E122" s="12"/>
      <c r="O122" s="5"/>
      <c r="P122" s="5"/>
      <c r="Q122" s="5"/>
      <c r="R122" s="5"/>
      <c r="S122" s="5"/>
      <c r="T122" s="5"/>
      <c r="U122" s="5"/>
      <c r="V122" s="5"/>
    </row>
    <row r="123" spans="1:22" s="4" customFormat="1" x14ac:dyDescent="0.2">
      <c r="A123" s="5"/>
      <c r="B123" s="5"/>
      <c r="C123" s="5"/>
      <c r="E123" s="12"/>
      <c r="O123" s="5"/>
      <c r="P123" s="5"/>
      <c r="Q123" s="5"/>
      <c r="R123" s="5"/>
      <c r="S123" s="5"/>
      <c r="T123" s="5"/>
      <c r="U123" s="5"/>
      <c r="V123" s="5"/>
    </row>
    <row r="124" spans="1:22" s="4" customFormat="1" x14ac:dyDescent="0.2">
      <c r="A124" s="5"/>
      <c r="B124" s="5"/>
      <c r="C124" s="5"/>
      <c r="E124" s="12"/>
      <c r="O124" s="5"/>
      <c r="P124" s="5"/>
      <c r="Q124" s="5"/>
      <c r="R124" s="5"/>
      <c r="S124" s="5"/>
      <c r="T124" s="5"/>
      <c r="U124" s="5"/>
      <c r="V124" s="5"/>
    </row>
    <row r="125" spans="1:22" s="4" customFormat="1" x14ac:dyDescent="0.2">
      <c r="A125" s="5"/>
      <c r="B125" s="5"/>
      <c r="C125" s="5"/>
      <c r="E125" s="12"/>
      <c r="O125" s="5"/>
      <c r="P125" s="5"/>
      <c r="Q125" s="5"/>
      <c r="R125" s="5"/>
      <c r="S125" s="5"/>
      <c r="T125" s="5"/>
      <c r="U125" s="5"/>
      <c r="V125" s="5"/>
    </row>
    <row r="126" spans="1:22" s="4" customFormat="1" x14ac:dyDescent="0.2">
      <c r="A126" s="5"/>
      <c r="B126" s="5"/>
      <c r="C126" s="5"/>
      <c r="E126" s="12"/>
      <c r="O126" s="5"/>
      <c r="P126" s="5"/>
      <c r="Q126" s="5"/>
      <c r="R126" s="5"/>
      <c r="S126" s="5"/>
      <c r="T126" s="5"/>
      <c r="U126" s="5"/>
      <c r="V126" s="5"/>
    </row>
    <row r="127" spans="1:22" s="4" customFormat="1" x14ac:dyDescent="0.2">
      <c r="A127" s="5"/>
      <c r="B127" s="5"/>
      <c r="C127" s="5"/>
      <c r="E127" s="12"/>
      <c r="O127" s="5"/>
      <c r="P127" s="5"/>
      <c r="Q127" s="5"/>
      <c r="R127" s="5"/>
      <c r="S127" s="5"/>
      <c r="T127" s="5"/>
      <c r="U127" s="5"/>
      <c r="V127" s="5"/>
    </row>
    <row r="128" spans="1:22" s="4" customFormat="1" x14ac:dyDescent="0.2">
      <c r="A128" s="5"/>
      <c r="B128" s="5"/>
      <c r="C128" s="5"/>
      <c r="E128" s="12"/>
      <c r="O128" s="5"/>
      <c r="P128" s="5"/>
      <c r="Q128" s="5"/>
      <c r="R128" s="5"/>
      <c r="S128" s="5"/>
      <c r="T128" s="5"/>
      <c r="U128" s="5"/>
      <c r="V128" s="5"/>
    </row>
  </sheetData>
  <mergeCells count="18">
    <mergeCell ref="B8:H8"/>
    <mergeCell ref="G2:L3"/>
    <mergeCell ref="G4:L5"/>
    <mergeCell ref="G6:L7"/>
    <mergeCell ref="I8:L8"/>
    <mergeCell ref="J11:K11"/>
    <mergeCell ref="L11:L12"/>
    <mergeCell ref="B26:L26"/>
    <mergeCell ref="I9:L9"/>
    <mergeCell ref="B9:H9"/>
    <mergeCell ref="B13:L13"/>
    <mergeCell ref="B10:L10"/>
    <mergeCell ref="B11:B12"/>
    <mergeCell ref="C11:C12"/>
    <mergeCell ref="D11:D12"/>
    <mergeCell ref="E11:E12"/>
    <mergeCell ref="F11:G11"/>
    <mergeCell ref="H11:I11"/>
  </mergeCells>
  <printOptions horizontalCentered="1"/>
  <pageMargins left="0.19685039370078741" right="0.19685039370078741" top="0.59055118110236227" bottom="0.78740157480314965" header="0.39370078740157483" footer="0.59055118110236227"/>
  <pageSetup paperSize="9" scale="54" orientation="landscape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77"/>
  <sheetViews>
    <sheetView view="pageBreakPreview" topLeftCell="B16" zoomScale="80" zoomScaleNormal="80" zoomScaleSheetLayoutView="80" workbookViewId="0">
      <pane ySplit="2" topLeftCell="A1080" activePane="bottomLeft" state="frozen"/>
      <selection activeCell="A16" sqref="A16"/>
      <selection pane="bottomLeft" activeCell="J1002" sqref="J1002"/>
    </sheetView>
  </sheetViews>
  <sheetFormatPr defaultRowHeight="15" x14ac:dyDescent="0.25"/>
  <cols>
    <col min="1" max="1" width="7.85546875" style="281" customWidth="1"/>
    <col min="2" max="2" width="53" customWidth="1"/>
    <col min="3" max="3" width="7.5703125" customWidth="1"/>
    <col min="4" max="4" width="49" customWidth="1"/>
    <col min="5" max="5" width="18" customWidth="1"/>
    <col min="6" max="7" width="11.85546875" customWidth="1"/>
    <col min="8" max="8" width="11.5703125" customWidth="1"/>
    <col min="9" max="9" width="18.42578125" customWidth="1"/>
    <col min="10" max="10" width="11.5703125" customWidth="1"/>
    <col min="11" max="11" width="17.140625" style="288" customWidth="1"/>
    <col min="12" max="12" width="11.5703125" style="21" customWidth="1"/>
    <col min="13" max="13" width="7.5703125" customWidth="1"/>
  </cols>
  <sheetData>
    <row r="1" spans="1:20" ht="15.75" customHeight="1" x14ac:dyDescent="0.25">
      <c r="A1" s="27"/>
      <c r="B1" s="28"/>
      <c r="C1" s="28"/>
      <c r="D1" s="28"/>
      <c r="E1" s="28"/>
      <c r="F1" s="29"/>
      <c r="G1" s="29"/>
      <c r="H1" s="30"/>
      <c r="I1" s="31"/>
      <c r="J1" s="31"/>
      <c r="K1" s="289"/>
      <c r="M1" s="28"/>
    </row>
    <row r="2" spans="1:20" ht="18" customHeight="1" x14ac:dyDescent="0.25">
      <c r="A2" s="427"/>
      <c r="B2" s="428"/>
      <c r="C2" s="433"/>
      <c r="D2" s="428"/>
      <c r="E2" s="436" t="s">
        <v>20</v>
      </c>
      <c r="F2" s="436"/>
      <c r="G2" s="436"/>
      <c r="H2" s="436"/>
      <c r="I2" s="436"/>
      <c r="J2" s="436"/>
      <c r="K2" s="437"/>
      <c r="M2" s="111"/>
      <c r="N2" s="112"/>
    </row>
    <row r="3" spans="1:20" ht="18" customHeight="1" x14ac:dyDescent="0.25">
      <c r="A3" s="429"/>
      <c r="B3" s="430"/>
      <c r="C3" s="434"/>
      <c r="D3" s="430"/>
      <c r="E3" s="438"/>
      <c r="F3" s="438"/>
      <c r="G3" s="438"/>
      <c r="H3" s="438"/>
      <c r="I3" s="438"/>
      <c r="J3" s="438"/>
      <c r="K3" s="439"/>
      <c r="M3" s="111"/>
      <c r="N3" s="112"/>
    </row>
    <row r="4" spans="1:20" ht="18" customHeight="1" x14ac:dyDescent="0.25">
      <c r="A4" s="429"/>
      <c r="B4" s="430"/>
      <c r="C4" s="434"/>
      <c r="D4" s="430"/>
      <c r="E4" s="440" t="s">
        <v>19</v>
      </c>
      <c r="F4" s="440"/>
      <c r="G4" s="440"/>
      <c r="H4" s="440"/>
      <c r="I4" s="440"/>
      <c r="J4" s="440"/>
      <c r="K4" s="441"/>
      <c r="M4" s="113"/>
      <c r="N4" s="112"/>
    </row>
    <row r="5" spans="1:20" ht="18" customHeight="1" x14ac:dyDescent="0.25">
      <c r="A5" s="429"/>
      <c r="B5" s="430"/>
      <c r="C5" s="434"/>
      <c r="D5" s="430"/>
      <c r="E5" s="442"/>
      <c r="F5" s="442"/>
      <c r="G5" s="442"/>
      <c r="H5" s="442"/>
      <c r="I5" s="442"/>
      <c r="J5" s="442"/>
      <c r="K5" s="443"/>
      <c r="M5" s="113"/>
      <c r="N5" s="112"/>
      <c r="O5" s="112"/>
      <c r="P5" s="112"/>
      <c r="Q5" s="112"/>
      <c r="R5" s="112"/>
      <c r="S5" s="112"/>
      <c r="T5" s="112"/>
    </row>
    <row r="6" spans="1:20" ht="18" customHeight="1" x14ac:dyDescent="0.25">
      <c r="A6" s="429"/>
      <c r="B6" s="430"/>
      <c r="C6" s="434"/>
      <c r="D6" s="430"/>
      <c r="E6" s="444" t="s">
        <v>15</v>
      </c>
      <c r="F6" s="444"/>
      <c r="G6" s="444"/>
      <c r="H6" s="444"/>
      <c r="I6" s="444"/>
      <c r="J6" s="444"/>
      <c r="K6" s="445"/>
      <c r="M6" s="110"/>
      <c r="N6" s="112"/>
      <c r="O6" s="112"/>
      <c r="P6" s="112"/>
      <c r="Q6" s="112"/>
      <c r="R6" s="112"/>
      <c r="S6" s="112"/>
      <c r="T6" s="112"/>
    </row>
    <row r="7" spans="1:20" ht="18" customHeight="1" x14ac:dyDescent="0.25">
      <c r="A7" s="431"/>
      <c r="B7" s="432"/>
      <c r="C7" s="435"/>
      <c r="D7" s="432"/>
      <c r="E7" s="446"/>
      <c r="F7" s="446"/>
      <c r="G7" s="446"/>
      <c r="H7" s="446"/>
      <c r="I7" s="446"/>
      <c r="J7" s="446"/>
      <c r="K7" s="447"/>
      <c r="M7" s="110"/>
      <c r="N7" s="112"/>
      <c r="O7" s="112"/>
      <c r="P7" s="391"/>
      <c r="Q7" s="391"/>
      <c r="R7" s="391"/>
      <c r="S7" s="391"/>
      <c r="T7" s="112"/>
    </row>
    <row r="8" spans="1:20" s="128" customFormat="1" ht="5.0999999999999996" customHeight="1" x14ac:dyDescent="0.25">
      <c r="A8" s="222"/>
      <c r="B8" s="222"/>
      <c r="C8" s="222"/>
      <c r="D8" s="222"/>
      <c r="E8" s="223"/>
      <c r="F8" s="223"/>
      <c r="G8" s="223"/>
      <c r="H8" s="223"/>
      <c r="I8" s="223"/>
      <c r="J8" s="223"/>
      <c r="K8" s="290"/>
      <c r="L8" s="170"/>
      <c r="M8" s="224"/>
      <c r="P8" s="391"/>
      <c r="Q8" s="391"/>
      <c r="R8" s="391"/>
      <c r="S8" s="391"/>
    </row>
    <row r="9" spans="1:20" ht="24" customHeight="1" x14ac:dyDescent="0.25">
      <c r="A9" s="424"/>
      <c r="B9" s="424"/>
      <c r="C9" s="424"/>
      <c r="D9" s="424"/>
      <c r="E9" s="421" t="s">
        <v>198</v>
      </c>
      <c r="F9" s="421"/>
      <c r="G9" s="421"/>
      <c r="H9" s="421"/>
      <c r="I9" s="421"/>
      <c r="J9" s="421"/>
      <c r="K9" s="421"/>
      <c r="M9" s="114"/>
      <c r="N9" s="112"/>
      <c r="O9" s="112"/>
      <c r="P9" s="391"/>
      <c r="Q9" s="391"/>
      <c r="R9" s="391"/>
      <c r="S9" s="391"/>
      <c r="T9" s="112"/>
    </row>
    <row r="10" spans="1:20" ht="24" customHeight="1" x14ac:dyDescent="0.25">
      <c r="A10" s="423"/>
      <c r="B10" s="424"/>
      <c r="C10" s="424"/>
      <c r="D10" s="424"/>
      <c r="E10" s="422" t="s">
        <v>168</v>
      </c>
      <c r="F10" s="422"/>
      <c r="G10" s="422"/>
      <c r="H10" s="422"/>
      <c r="I10" s="422"/>
      <c r="J10" s="422"/>
      <c r="K10" s="422"/>
      <c r="M10" s="115"/>
      <c r="N10" s="112"/>
      <c r="O10" s="112"/>
      <c r="P10" s="391"/>
      <c r="Q10" s="391"/>
      <c r="R10" s="391"/>
      <c r="S10" s="391"/>
      <c r="T10" s="112"/>
    </row>
    <row r="11" spans="1:20" ht="5.0999999999999996" customHeight="1" x14ac:dyDescent="0.25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91"/>
      <c r="O11" s="112"/>
      <c r="P11" s="391"/>
      <c r="Q11" s="391"/>
      <c r="R11" s="391"/>
      <c r="S11" s="391"/>
      <c r="T11" s="112"/>
    </row>
    <row r="12" spans="1:20" ht="18.75" x14ac:dyDescent="0.25">
      <c r="A12" s="419"/>
      <c r="B12" s="419"/>
      <c r="C12" s="419"/>
      <c r="D12" s="419"/>
      <c r="E12" s="419"/>
      <c r="F12" s="419"/>
      <c r="G12" s="419"/>
      <c r="H12" s="419"/>
      <c r="I12" s="419"/>
      <c r="J12" s="419"/>
      <c r="K12" s="420"/>
      <c r="M12" s="116"/>
      <c r="O12" s="112"/>
      <c r="P12" s="391"/>
      <c r="Q12" s="391"/>
      <c r="R12" s="391"/>
      <c r="S12" s="391"/>
      <c r="T12" s="112"/>
    </row>
    <row r="13" spans="1:20" s="112" customFormat="1" ht="5.0999999999999996" customHeight="1" x14ac:dyDescent="0.25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92"/>
      <c r="L13" s="81"/>
      <c r="M13" s="116"/>
      <c r="P13" s="391"/>
      <c r="Q13" s="391"/>
      <c r="R13" s="391"/>
      <c r="S13" s="391"/>
    </row>
    <row r="14" spans="1:20" ht="18.75" x14ac:dyDescent="0.25">
      <c r="A14" s="425"/>
      <c r="B14" s="425"/>
      <c r="C14" s="425"/>
      <c r="D14" s="425"/>
      <c r="E14" s="425"/>
      <c r="F14" s="425"/>
      <c r="G14" s="425"/>
      <c r="H14" s="425"/>
      <c r="I14" s="425"/>
      <c r="J14" s="425"/>
      <c r="K14" s="426"/>
      <c r="M14" s="116"/>
      <c r="O14" s="112"/>
      <c r="P14" s="391"/>
      <c r="Q14" s="391"/>
      <c r="R14" s="391"/>
      <c r="S14" s="391"/>
      <c r="T14" s="112"/>
    </row>
    <row r="15" spans="1:20" s="128" customFormat="1" ht="5.0999999999999996" customHeight="1" x14ac:dyDescent="0.25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92"/>
      <c r="L15" s="21"/>
      <c r="M15" s="127"/>
      <c r="P15" s="391"/>
      <c r="Q15" s="391"/>
      <c r="R15" s="391"/>
      <c r="S15" s="391"/>
    </row>
    <row r="16" spans="1:20" s="128" customFormat="1" ht="27" customHeight="1" x14ac:dyDescent="0.25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92"/>
      <c r="L16" s="21"/>
      <c r="M16" s="127"/>
      <c r="P16" s="391"/>
      <c r="Q16" s="391"/>
      <c r="R16" s="391"/>
      <c r="S16" s="391"/>
    </row>
    <row r="17" spans="1:20" ht="18.75" x14ac:dyDescent="0.25">
      <c r="A17" s="228"/>
      <c r="B17" s="305" t="s">
        <v>8</v>
      </c>
      <c r="C17" s="305" t="s">
        <v>106</v>
      </c>
      <c r="D17" s="305" t="s">
        <v>91</v>
      </c>
      <c r="E17" s="306" t="s">
        <v>85</v>
      </c>
      <c r="F17" s="306" t="s">
        <v>211</v>
      </c>
      <c r="G17" s="306" t="s">
        <v>210</v>
      </c>
      <c r="H17" s="306" t="s">
        <v>212</v>
      </c>
      <c r="I17" s="307" t="s">
        <v>213</v>
      </c>
      <c r="J17" s="307" t="s">
        <v>214</v>
      </c>
      <c r="K17" s="307" t="s">
        <v>6</v>
      </c>
      <c r="M17" s="116"/>
      <c r="O17" s="112"/>
      <c r="P17" s="391"/>
      <c r="Q17" s="391"/>
      <c r="R17" s="391"/>
      <c r="S17" s="391"/>
      <c r="T17" s="112"/>
    </row>
    <row r="18" spans="1:20" s="281" customFormat="1" ht="40.5" customHeight="1" x14ac:dyDescent="0.25">
      <c r="A18" s="228"/>
      <c r="B18" s="418" t="str">
        <f>'Planila Orçamentária'!B14</f>
        <v>AMPLIAÇÃO - AUDITÓRIO E SERVIÇOS DE APOIO</v>
      </c>
      <c r="C18" s="418"/>
      <c r="D18" s="418"/>
      <c r="E18" s="418"/>
      <c r="F18" s="418"/>
      <c r="G18" s="418"/>
      <c r="H18" s="418"/>
      <c r="I18" s="418"/>
      <c r="J18" s="418"/>
      <c r="K18" s="418"/>
      <c r="L18" s="21"/>
      <c r="M18" s="116"/>
      <c r="O18" s="112"/>
      <c r="P18" s="391"/>
      <c r="Q18" s="391"/>
      <c r="R18" s="391"/>
      <c r="S18" s="391"/>
      <c r="T18" s="112"/>
    </row>
    <row r="19" spans="1:20" s="232" customFormat="1" ht="18" x14ac:dyDescent="0.25">
      <c r="A19" s="336"/>
      <c r="B19" s="337" t="str">
        <f>'Planila Orçamentária'!C15</f>
        <v>SERVIÇOSA PRELIMINARES</v>
      </c>
      <c r="C19" s="337"/>
      <c r="D19" s="338"/>
      <c r="E19" s="339"/>
      <c r="F19" s="339"/>
      <c r="G19" s="339"/>
      <c r="H19" s="339"/>
      <c r="I19" s="339"/>
      <c r="J19" s="339"/>
      <c r="K19" s="339"/>
      <c r="L19" s="340"/>
      <c r="P19" s="391"/>
      <c r="Q19" s="391"/>
      <c r="R19" s="391"/>
      <c r="S19" s="391"/>
    </row>
    <row r="20" spans="1:20" s="281" customFormat="1" ht="18" customHeight="1" x14ac:dyDescent="0.25">
      <c r="A20" s="228"/>
      <c r="B20" s="318" t="str">
        <f>'Planila Orçamentária'!C16</f>
        <v xml:space="preserve">Limpeza do terreno </v>
      </c>
      <c r="C20" s="304" t="str">
        <f>'Planila Orçamentária'!F16</f>
        <v>m²</v>
      </c>
      <c r="D20" s="282"/>
      <c r="E20" s="218"/>
      <c r="F20" s="218">
        <v>1</v>
      </c>
      <c r="G20" s="218">
        <v>554.66</v>
      </c>
      <c r="H20" s="218"/>
      <c r="I20" s="218">
        <f>F20*G20</f>
        <v>554.66</v>
      </c>
      <c r="J20" s="219"/>
      <c r="K20" s="218">
        <f>I20</f>
        <v>554.66</v>
      </c>
      <c r="L20" s="21"/>
      <c r="O20" s="112"/>
      <c r="P20" s="112"/>
      <c r="Q20" s="112"/>
      <c r="R20" s="112"/>
      <c r="S20" s="112"/>
      <c r="T20" s="112"/>
    </row>
    <row r="21" spans="1:20" s="281" customFormat="1" ht="18" customHeight="1" x14ac:dyDescent="0.25">
      <c r="A21" s="228"/>
      <c r="B21" s="304"/>
      <c r="C21" s="304"/>
      <c r="D21" s="282"/>
      <c r="E21" s="218"/>
      <c r="F21" s="218"/>
      <c r="G21" s="218"/>
      <c r="H21" s="218"/>
      <c r="I21" s="218"/>
      <c r="J21" s="219"/>
      <c r="K21" s="311">
        <f>SUM(K20)</f>
        <v>554.66</v>
      </c>
      <c r="L21" s="21"/>
      <c r="O21" s="112"/>
      <c r="P21" s="112"/>
      <c r="Q21" s="112"/>
      <c r="R21" s="112"/>
      <c r="S21" s="112"/>
      <c r="T21" s="112"/>
    </row>
    <row r="22" spans="1:20" s="281" customFormat="1" ht="51" customHeight="1" x14ac:dyDescent="0.25">
      <c r="A22" s="228"/>
      <c r="B22" s="312" t="str">
        <f>'Planila Orçamentária'!C17</f>
        <v>Instalação barracão, em madeira, inclusive instalações hidro-sanitárias e elétricas (2,50 x 8,00)</v>
      </c>
      <c r="C22" s="304"/>
      <c r="D22" s="282"/>
      <c r="E22" s="218"/>
      <c r="F22" s="218"/>
      <c r="G22" s="218"/>
      <c r="H22" s="218"/>
      <c r="I22" s="218"/>
      <c r="J22" s="219"/>
      <c r="K22" s="218"/>
      <c r="L22" s="21"/>
      <c r="O22" s="112"/>
      <c r="P22" s="112"/>
      <c r="Q22" s="112"/>
      <c r="R22" s="112"/>
      <c r="S22" s="112"/>
      <c r="T22" s="112"/>
    </row>
    <row r="23" spans="1:20" s="281" customFormat="1" ht="18" customHeight="1" x14ac:dyDescent="0.25">
      <c r="A23" s="228"/>
      <c r="B23" s="304"/>
      <c r="C23" s="304"/>
      <c r="D23" s="282" t="s">
        <v>295</v>
      </c>
      <c r="E23" s="218"/>
      <c r="F23" s="218">
        <v>4</v>
      </c>
      <c r="G23" s="218">
        <f t="shared" ref="G23" si="0">E23*2+F23*2</f>
        <v>8</v>
      </c>
      <c r="H23" s="218">
        <v>3</v>
      </c>
      <c r="I23" s="218">
        <f>F23*H23</f>
        <v>12</v>
      </c>
      <c r="J23" s="219"/>
      <c r="K23" s="218">
        <f>I23</f>
        <v>12</v>
      </c>
      <c r="L23" s="21"/>
      <c r="O23" s="112"/>
      <c r="P23" s="112"/>
      <c r="Q23" s="112"/>
      <c r="R23" s="112"/>
      <c r="S23" s="112"/>
      <c r="T23" s="112"/>
    </row>
    <row r="24" spans="1:20" s="281" customFormat="1" ht="18" customHeight="1" x14ac:dyDescent="0.25">
      <c r="A24" s="228"/>
      <c r="B24" s="304"/>
      <c r="C24" s="304"/>
      <c r="D24" s="282" t="s">
        <v>297</v>
      </c>
      <c r="E24" s="218"/>
      <c r="F24" s="218"/>
      <c r="G24" s="218"/>
      <c r="H24" s="218"/>
      <c r="I24" s="218"/>
      <c r="J24" s="219"/>
      <c r="K24" s="218"/>
      <c r="L24" s="21"/>
      <c r="O24" s="112"/>
      <c r="P24" s="112"/>
      <c r="Q24" s="112"/>
      <c r="R24" s="112"/>
      <c r="S24" s="112"/>
      <c r="T24" s="112"/>
    </row>
    <row r="25" spans="1:20" s="281" customFormat="1" ht="18" customHeight="1" x14ac:dyDescent="0.25">
      <c r="A25" s="228"/>
      <c r="B25" s="304"/>
      <c r="C25" s="304"/>
      <c r="D25" s="282" t="s">
        <v>559</v>
      </c>
      <c r="E25" s="218"/>
      <c r="F25" s="218"/>
      <c r="G25" s="218"/>
      <c r="H25" s="218"/>
      <c r="I25" s="218"/>
      <c r="J25" s="219"/>
      <c r="K25" s="218"/>
      <c r="L25" s="21"/>
      <c r="O25" s="112"/>
      <c r="P25" s="112"/>
      <c r="Q25" s="112"/>
      <c r="R25" s="112"/>
      <c r="S25" s="112"/>
      <c r="T25" s="112"/>
    </row>
    <row r="26" spans="1:20" s="281" customFormat="1" ht="18" customHeight="1" x14ac:dyDescent="0.25">
      <c r="A26" s="228"/>
      <c r="B26" s="304"/>
      <c r="C26" s="304"/>
      <c r="D26" s="282" t="s">
        <v>299</v>
      </c>
      <c r="E26" s="218"/>
      <c r="F26" s="218"/>
      <c r="G26" s="218"/>
      <c r="H26" s="218"/>
      <c r="I26" s="218"/>
      <c r="J26" s="219"/>
      <c r="K26" s="218"/>
      <c r="L26" s="21"/>
      <c r="O26" s="112"/>
      <c r="P26" s="112"/>
      <c r="Q26" s="112"/>
      <c r="R26" s="112"/>
      <c r="S26" s="112"/>
      <c r="T26" s="112"/>
    </row>
    <row r="27" spans="1:20" s="281" customFormat="1" ht="18" customHeight="1" x14ac:dyDescent="0.25">
      <c r="A27" s="228"/>
      <c r="B27" s="304"/>
      <c r="C27" s="304"/>
      <c r="D27" s="282" t="s">
        <v>300</v>
      </c>
      <c r="E27" s="218"/>
      <c r="F27" s="218"/>
      <c r="G27" s="218"/>
      <c r="H27" s="218"/>
      <c r="I27" s="218"/>
      <c r="J27" s="219"/>
      <c r="K27" s="218"/>
      <c r="L27" s="21"/>
      <c r="O27" s="112"/>
      <c r="P27" s="112"/>
      <c r="Q27" s="112"/>
      <c r="R27" s="112"/>
      <c r="S27" s="112"/>
      <c r="T27" s="112"/>
    </row>
    <row r="28" spans="1:20" s="281" customFormat="1" ht="18" customHeight="1" x14ac:dyDescent="0.25">
      <c r="A28" s="228"/>
      <c r="B28" s="304"/>
      <c r="C28" s="304"/>
      <c r="D28" s="282" t="s">
        <v>301</v>
      </c>
      <c r="E28" s="218"/>
      <c r="F28" s="218"/>
      <c r="G28" s="218"/>
      <c r="H28" s="218"/>
      <c r="I28" s="218"/>
      <c r="J28" s="219"/>
      <c r="K28" s="218"/>
      <c r="L28" s="21"/>
      <c r="O28" s="112"/>
      <c r="P28" s="112"/>
      <c r="Q28" s="112"/>
      <c r="R28" s="112"/>
      <c r="S28" s="112"/>
      <c r="T28" s="112"/>
    </row>
    <row r="29" spans="1:20" s="281" customFormat="1" ht="18" customHeight="1" x14ac:dyDescent="0.25">
      <c r="A29" s="228"/>
      <c r="B29" s="304"/>
      <c r="C29" s="304"/>
      <c r="D29" s="282" t="s">
        <v>302</v>
      </c>
      <c r="E29" s="218"/>
      <c r="F29" s="218"/>
      <c r="G29" s="218"/>
      <c r="H29" s="218"/>
      <c r="I29" s="218"/>
      <c r="J29" s="219"/>
      <c r="K29" s="218"/>
      <c r="L29" s="21"/>
      <c r="O29" s="112"/>
      <c r="P29" s="112"/>
      <c r="Q29" s="112"/>
      <c r="R29" s="112"/>
      <c r="S29" s="112"/>
      <c r="T29" s="112"/>
    </row>
    <row r="30" spans="1:20" s="281" customFormat="1" ht="18" customHeight="1" x14ac:dyDescent="0.25">
      <c r="A30" s="228"/>
      <c r="B30" s="304"/>
      <c r="C30" s="304"/>
      <c r="D30" s="282" t="s">
        <v>560</v>
      </c>
      <c r="E30" s="218"/>
      <c r="F30" s="218"/>
      <c r="G30" s="218"/>
      <c r="H30" s="218"/>
      <c r="I30" s="218"/>
      <c r="J30" s="219"/>
      <c r="K30" s="218"/>
      <c r="L30" s="21"/>
      <c r="O30" s="112"/>
      <c r="P30" s="112"/>
      <c r="Q30" s="112"/>
      <c r="R30" s="112"/>
      <c r="S30" s="112"/>
      <c r="T30" s="112"/>
    </row>
    <row r="31" spans="1:20" s="281" customFormat="1" ht="18" customHeight="1" x14ac:dyDescent="0.25">
      <c r="A31" s="228"/>
      <c r="B31" s="304"/>
      <c r="C31" s="304"/>
      <c r="D31" s="282" t="s">
        <v>303</v>
      </c>
      <c r="E31" s="218"/>
      <c r="F31" s="218"/>
      <c r="G31" s="218"/>
      <c r="H31" s="218"/>
      <c r="I31" s="218"/>
      <c r="J31" s="219"/>
      <c r="K31" s="218"/>
      <c r="L31" s="21"/>
      <c r="O31" s="112"/>
      <c r="P31" s="112"/>
      <c r="Q31" s="112"/>
      <c r="R31" s="112"/>
      <c r="S31" s="112"/>
      <c r="T31" s="112"/>
    </row>
    <row r="32" spans="1:20" s="281" customFormat="1" ht="18" customHeight="1" x14ac:dyDescent="0.25">
      <c r="A32" s="228"/>
      <c r="B32" s="304"/>
      <c r="C32" s="304"/>
      <c r="D32" s="282" t="s">
        <v>561</v>
      </c>
      <c r="E32" s="218"/>
      <c r="F32" s="218"/>
      <c r="G32" s="218"/>
      <c r="H32" s="218"/>
      <c r="I32" s="218"/>
      <c r="J32" s="219"/>
      <c r="K32" s="218"/>
      <c r="L32" s="21"/>
      <c r="O32" s="112"/>
      <c r="P32" s="112"/>
      <c r="Q32" s="112"/>
      <c r="R32" s="112"/>
      <c r="S32" s="112"/>
      <c r="T32" s="112"/>
    </row>
    <row r="33" spans="1:20" s="281" customFormat="1" ht="18" customHeight="1" x14ac:dyDescent="0.25">
      <c r="A33" s="228"/>
      <c r="B33" s="304"/>
      <c r="C33" s="304"/>
      <c r="D33" s="282" t="s">
        <v>304</v>
      </c>
      <c r="E33" s="218"/>
      <c r="F33" s="218"/>
      <c r="G33" s="218"/>
      <c r="H33" s="218"/>
      <c r="I33" s="218"/>
      <c r="J33" s="219"/>
      <c r="K33" s="218"/>
      <c r="L33" s="21"/>
      <c r="O33" s="112"/>
      <c r="P33" s="112"/>
      <c r="Q33" s="112"/>
      <c r="R33" s="112"/>
      <c r="S33" s="112"/>
      <c r="T33" s="112"/>
    </row>
    <row r="34" spans="1:20" s="281" customFormat="1" ht="18" customHeight="1" x14ac:dyDescent="0.25">
      <c r="A34" s="228"/>
      <c r="B34" s="304"/>
      <c r="C34" s="304"/>
      <c r="D34" s="282"/>
      <c r="E34" s="218"/>
      <c r="F34" s="218"/>
      <c r="G34" s="218"/>
      <c r="H34" s="218"/>
      <c r="I34" s="218"/>
      <c r="J34" s="219"/>
      <c r="K34" s="311">
        <f>SUM(K23:K33)</f>
        <v>12</v>
      </c>
      <c r="L34" s="21"/>
      <c r="O34" s="112"/>
      <c r="P34" s="112"/>
      <c r="Q34" s="112"/>
      <c r="R34" s="112"/>
      <c r="S34" s="112"/>
      <c r="T34" s="112"/>
    </row>
    <row r="35" spans="1:20" s="281" customFormat="1" ht="40.5" customHeight="1" x14ac:dyDescent="0.25">
      <c r="A35" s="228"/>
      <c r="B35" s="312" t="str">
        <f>'Planila Orçamentária'!C18</f>
        <v xml:space="preserve">Placa da obra - 300 x 150 </v>
      </c>
      <c r="C35" s="304"/>
      <c r="D35" s="282"/>
      <c r="E35" s="218"/>
      <c r="F35" s="218"/>
      <c r="G35" s="218"/>
      <c r="H35" s="218"/>
      <c r="I35" s="218"/>
      <c r="J35" s="219"/>
      <c r="K35" s="311"/>
      <c r="L35" s="21"/>
      <c r="O35" s="112"/>
      <c r="P35" s="112"/>
      <c r="Q35" s="112"/>
      <c r="R35" s="112"/>
      <c r="S35" s="112"/>
      <c r="T35" s="112"/>
    </row>
    <row r="36" spans="1:20" s="281" customFormat="1" ht="18" customHeight="1" x14ac:dyDescent="0.25">
      <c r="A36" s="228"/>
      <c r="B36" s="304"/>
      <c r="C36" s="304"/>
      <c r="D36" s="282" t="s">
        <v>295</v>
      </c>
      <c r="E36" s="218">
        <v>3</v>
      </c>
      <c r="F36" s="218">
        <v>1.5</v>
      </c>
      <c r="G36" s="218">
        <f t="shared" ref="G36" si="1">E36*2+F36*2</f>
        <v>9</v>
      </c>
      <c r="H36" s="218">
        <v>3</v>
      </c>
      <c r="I36" s="218">
        <f t="shared" ref="I36" si="2">E36*F36</f>
        <v>4.5</v>
      </c>
      <c r="J36" s="219"/>
      <c r="K36" s="218">
        <f>I36</f>
        <v>4.5</v>
      </c>
      <c r="L36" s="21"/>
      <c r="O36" s="112"/>
      <c r="P36" s="112"/>
      <c r="Q36" s="112"/>
      <c r="R36" s="112"/>
      <c r="S36" s="112"/>
      <c r="T36" s="112"/>
    </row>
    <row r="37" spans="1:20" s="281" customFormat="1" ht="18" customHeight="1" x14ac:dyDescent="0.25">
      <c r="A37" s="228"/>
      <c r="B37" s="304"/>
      <c r="C37" s="304"/>
      <c r="D37" s="282" t="s">
        <v>297</v>
      </c>
      <c r="E37" s="218"/>
      <c r="F37" s="218"/>
      <c r="G37" s="218"/>
      <c r="H37" s="218"/>
      <c r="I37" s="218"/>
      <c r="J37" s="219"/>
      <c r="K37" s="218"/>
      <c r="L37" s="21"/>
      <c r="O37" s="112"/>
      <c r="P37" s="112"/>
      <c r="Q37" s="112"/>
      <c r="R37" s="112"/>
      <c r="S37" s="112"/>
      <c r="T37" s="112"/>
    </row>
    <row r="38" spans="1:20" s="281" customFormat="1" ht="18" customHeight="1" x14ac:dyDescent="0.25">
      <c r="A38" s="228"/>
      <c r="B38" s="304"/>
      <c r="C38" s="304"/>
      <c r="D38" s="282" t="s">
        <v>559</v>
      </c>
      <c r="E38" s="218"/>
      <c r="F38" s="218"/>
      <c r="G38" s="218"/>
      <c r="H38" s="218"/>
      <c r="I38" s="218"/>
      <c r="J38" s="219"/>
      <c r="K38" s="218"/>
      <c r="L38" s="21"/>
      <c r="O38" s="112"/>
      <c r="P38" s="112"/>
      <c r="Q38" s="112"/>
      <c r="R38" s="112"/>
      <c r="S38" s="112"/>
      <c r="T38" s="112"/>
    </row>
    <row r="39" spans="1:20" s="281" customFormat="1" ht="18" customHeight="1" x14ac:dyDescent="0.25">
      <c r="A39" s="228"/>
      <c r="B39" s="304"/>
      <c r="C39" s="304"/>
      <c r="D39" s="282" t="s">
        <v>299</v>
      </c>
      <c r="E39" s="218"/>
      <c r="F39" s="218"/>
      <c r="G39" s="218"/>
      <c r="H39" s="218"/>
      <c r="I39" s="218"/>
      <c r="J39" s="219"/>
      <c r="K39" s="218"/>
      <c r="L39" s="21"/>
      <c r="O39" s="112"/>
      <c r="P39" s="112"/>
      <c r="Q39" s="112"/>
      <c r="R39" s="112"/>
      <c r="S39" s="112"/>
      <c r="T39" s="112"/>
    </row>
    <row r="40" spans="1:20" s="281" customFormat="1" ht="18" customHeight="1" x14ac:dyDescent="0.25">
      <c r="A40" s="228"/>
      <c r="B40" s="304"/>
      <c r="C40" s="304"/>
      <c r="D40" s="282" t="s">
        <v>300</v>
      </c>
      <c r="E40" s="218"/>
      <c r="F40" s="218"/>
      <c r="G40" s="218"/>
      <c r="H40" s="218"/>
      <c r="I40" s="218"/>
      <c r="J40" s="219"/>
      <c r="K40" s="218"/>
      <c r="L40" s="21"/>
      <c r="O40" s="112"/>
      <c r="P40" s="112"/>
      <c r="Q40" s="112"/>
      <c r="R40" s="112"/>
      <c r="S40" s="112"/>
      <c r="T40" s="112"/>
    </row>
    <row r="41" spans="1:20" s="281" customFormat="1" ht="18" customHeight="1" x14ac:dyDescent="0.25">
      <c r="A41" s="228"/>
      <c r="B41" s="304"/>
      <c r="C41" s="304"/>
      <c r="D41" s="282" t="s">
        <v>301</v>
      </c>
      <c r="E41" s="218"/>
      <c r="F41" s="218"/>
      <c r="G41" s="218"/>
      <c r="H41" s="218"/>
      <c r="I41" s="218"/>
      <c r="J41" s="219"/>
      <c r="K41" s="218"/>
      <c r="L41" s="21"/>
      <c r="O41" s="112"/>
      <c r="P41" s="112"/>
      <c r="Q41" s="112"/>
      <c r="R41" s="112"/>
      <c r="S41" s="112"/>
      <c r="T41" s="112"/>
    </row>
    <row r="42" spans="1:20" s="281" customFormat="1" ht="18" customHeight="1" x14ac:dyDescent="0.25">
      <c r="A42" s="228"/>
      <c r="B42" s="304"/>
      <c r="C42" s="304"/>
      <c r="D42" s="282" t="s">
        <v>302</v>
      </c>
      <c r="E42" s="218"/>
      <c r="F42" s="218"/>
      <c r="G42" s="218"/>
      <c r="H42" s="218"/>
      <c r="I42" s="218"/>
      <c r="J42" s="219"/>
      <c r="K42" s="218"/>
      <c r="L42" s="21"/>
      <c r="O42" s="112"/>
      <c r="P42" s="112"/>
      <c r="Q42" s="112"/>
      <c r="R42" s="112"/>
      <c r="S42" s="112"/>
      <c r="T42" s="112"/>
    </row>
    <row r="43" spans="1:20" s="281" customFormat="1" ht="18" customHeight="1" x14ac:dyDescent="0.25">
      <c r="A43" s="228"/>
      <c r="B43" s="304"/>
      <c r="C43" s="304"/>
      <c r="D43" s="282" t="s">
        <v>560</v>
      </c>
      <c r="E43" s="218"/>
      <c r="F43" s="218"/>
      <c r="G43" s="218"/>
      <c r="H43" s="218"/>
      <c r="I43" s="218"/>
      <c r="J43" s="219"/>
      <c r="K43" s="218"/>
      <c r="L43" s="21"/>
      <c r="O43" s="112"/>
      <c r="P43" s="112"/>
      <c r="Q43" s="112"/>
      <c r="R43" s="112"/>
      <c r="S43" s="112"/>
      <c r="T43" s="112"/>
    </row>
    <row r="44" spans="1:20" s="281" customFormat="1" ht="18" customHeight="1" x14ac:dyDescent="0.25">
      <c r="A44" s="228"/>
      <c r="B44" s="304"/>
      <c r="C44" s="304"/>
      <c r="D44" s="282" t="s">
        <v>303</v>
      </c>
      <c r="E44" s="218"/>
      <c r="F44" s="218"/>
      <c r="G44" s="218"/>
      <c r="H44" s="218"/>
      <c r="I44" s="218"/>
      <c r="J44" s="219"/>
      <c r="K44" s="218"/>
      <c r="L44" s="21"/>
      <c r="O44" s="112"/>
      <c r="P44" s="112"/>
      <c r="Q44" s="112"/>
      <c r="R44" s="112"/>
      <c r="S44" s="112"/>
      <c r="T44" s="112"/>
    </row>
    <row r="45" spans="1:20" s="281" customFormat="1" ht="18" customHeight="1" x14ac:dyDescent="0.25">
      <c r="A45" s="228"/>
      <c r="B45" s="304"/>
      <c r="C45" s="304"/>
      <c r="D45" s="282" t="s">
        <v>561</v>
      </c>
      <c r="E45" s="218"/>
      <c r="F45" s="218"/>
      <c r="G45" s="218"/>
      <c r="H45" s="218"/>
      <c r="I45" s="218"/>
      <c r="J45" s="219"/>
      <c r="K45" s="218"/>
      <c r="L45" s="21"/>
      <c r="O45" s="112"/>
      <c r="P45" s="112"/>
      <c r="Q45" s="112"/>
      <c r="R45" s="112"/>
      <c r="S45" s="112"/>
      <c r="T45" s="112"/>
    </row>
    <row r="46" spans="1:20" s="281" customFormat="1" ht="18" customHeight="1" x14ac:dyDescent="0.25">
      <c r="A46" s="228"/>
      <c r="B46" s="304"/>
      <c r="C46" s="304"/>
      <c r="D46" s="282" t="s">
        <v>304</v>
      </c>
      <c r="E46" s="218"/>
      <c r="F46" s="218"/>
      <c r="G46" s="218"/>
      <c r="H46" s="218"/>
      <c r="I46" s="218"/>
      <c r="J46" s="219"/>
      <c r="K46" s="218"/>
      <c r="L46" s="21"/>
      <c r="O46" s="112"/>
      <c r="P46" s="112"/>
      <c r="Q46" s="112"/>
      <c r="R46" s="112"/>
      <c r="S46" s="112"/>
      <c r="T46" s="112"/>
    </row>
    <row r="47" spans="1:20" s="281" customFormat="1" ht="18" customHeight="1" x14ac:dyDescent="0.25">
      <c r="A47" s="228"/>
      <c r="B47" s="304"/>
      <c r="C47" s="304"/>
      <c r="D47" s="282"/>
      <c r="E47" s="218"/>
      <c r="F47" s="218"/>
      <c r="G47" s="218"/>
      <c r="H47" s="218"/>
      <c r="I47" s="218"/>
      <c r="J47" s="219"/>
      <c r="K47" s="311">
        <f>SUM(K36:K46)</f>
        <v>4.5</v>
      </c>
      <c r="L47" s="21"/>
      <c r="O47" s="112"/>
      <c r="P47" s="112"/>
      <c r="Q47" s="112"/>
      <c r="R47" s="112"/>
      <c r="S47" s="112"/>
      <c r="T47" s="112"/>
    </row>
    <row r="48" spans="1:20" s="281" customFormat="1" ht="18" customHeight="1" x14ac:dyDescent="0.25">
      <c r="A48" s="228"/>
      <c r="B48" s="312" t="str">
        <f>'Planila Orçamentária'!C19</f>
        <v xml:space="preserve">Projetos executivos (de 300 - 800m2) estrutural e complementares </v>
      </c>
      <c r="C48" s="304"/>
      <c r="D48" s="282"/>
      <c r="E48" s="218"/>
      <c r="F48" s="218"/>
      <c r="G48" s="218"/>
      <c r="H48" s="218"/>
      <c r="I48" s="218"/>
      <c r="J48" s="219"/>
      <c r="K48" s="311"/>
      <c r="L48" s="21"/>
      <c r="O48" s="112"/>
      <c r="P48" s="112"/>
      <c r="Q48" s="112"/>
      <c r="R48" s="112"/>
      <c r="S48" s="112"/>
      <c r="T48" s="112"/>
    </row>
    <row r="49" spans="1:20" s="281" customFormat="1" ht="18" customHeight="1" x14ac:dyDescent="0.25">
      <c r="A49" s="228"/>
      <c r="B49" s="304"/>
      <c r="C49" s="304"/>
      <c r="D49" s="282" t="s">
        <v>295</v>
      </c>
      <c r="E49" s="218">
        <v>214.04</v>
      </c>
      <c r="F49" s="218">
        <v>1</v>
      </c>
      <c r="G49" s="218">
        <v>1</v>
      </c>
      <c r="H49" s="218">
        <v>3</v>
      </c>
      <c r="I49" s="218">
        <f t="shared" ref="I49" si="3">E49*F49</f>
        <v>214.04</v>
      </c>
      <c r="J49" s="219"/>
      <c r="K49" s="218">
        <f>I49</f>
        <v>214.04</v>
      </c>
      <c r="L49" s="21"/>
      <c r="O49" s="112"/>
      <c r="P49" s="112"/>
      <c r="Q49" s="112"/>
      <c r="R49" s="112"/>
      <c r="S49" s="112"/>
      <c r="T49" s="112"/>
    </row>
    <row r="50" spans="1:20" s="281" customFormat="1" ht="18" customHeight="1" x14ac:dyDescent="0.25">
      <c r="A50" s="228"/>
      <c r="B50" s="304"/>
      <c r="C50" s="304"/>
      <c r="D50" s="282" t="s">
        <v>297</v>
      </c>
      <c r="E50" s="218"/>
      <c r="F50" s="218"/>
      <c r="G50" s="218"/>
      <c r="H50" s="218"/>
      <c r="I50" s="218"/>
      <c r="J50" s="219"/>
      <c r="K50" s="218"/>
      <c r="L50" s="21"/>
      <c r="O50" s="112"/>
      <c r="P50" s="112"/>
      <c r="Q50" s="112"/>
      <c r="R50" s="112"/>
      <c r="S50" s="112"/>
      <c r="T50" s="112"/>
    </row>
    <row r="51" spans="1:20" s="281" customFormat="1" ht="18" customHeight="1" x14ac:dyDescent="0.25">
      <c r="A51" s="228"/>
      <c r="B51" s="304"/>
      <c r="C51" s="304"/>
      <c r="D51" s="282" t="s">
        <v>559</v>
      </c>
      <c r="E51" s="218"/>
      <c r="F51" s="218"/>
      <c r="G51" s="218"/>
      <c r="H51" s="218"/>
      <c r="I51" s="218"/>
      <c r="J51" s="219"/>
      <c r="K51" s="218"/>
      <c r="L51" s="21"/>
      <c r="O51" s="112"/>
      <c r="P51" s="112"/>
      <c r="Q51" s="112"/>
      <c r="R51" s="112"/>
      <c r="S51" s="112"/>
      <c r="T51" s="112"/>
    </row>
    <row r="52" spans="1:20" s="281" customFormat="1" ht="18" customHeight="1" x14ac:dyDescent="0.25">
      <c r="A52" s="228"/>
      <c r="B52" s="304"/>
      <c r="C52" s="304"/>
      <c r="D52" s="282" t="s">
        <v>299</v>
      </c>
      <c r="E52" s="218"/>
      <c r="F52" s="218"/>
      <c r="G52" s="218"/>
      <c r="H52" s="218"/>
      <c r="I52" s="218"/>
      <c r="J52" s="219"/>
      <c r="K52" s="218"/>
      <c r="L52" s="21"/>
      <c r="O52" s="112"/>
      <c r="P52" s="112"/>
      <c r="Q52" s="112"/>
      <c r="R52" s="112"/>
      <c r="S52" s="112"/>
      <c r="T52" s="112"/>
    </row>
    <row r="53" spans="1:20" s="281" customFormat="1" ht="18" customHeight="1" x14ac:dyDescent="0.25">
      <c r="A53" s="228"/>
      <c r="B53" s="304"/>
      <c r="C53" s="304"/>
      <c r="D53" s="282" t="s">
        <v>300</v>
      </c>
      <c r="E53" s="218"/>
      <c r="F53" s="218"/>
      <c r="G53" s="218"/>
      <c r="H53" s="218"/>
      <c r="I53" s="218"/>
      <c r="J53" s="219"/>
      <c r="K53" s="218"/>
      <c r="L53" s="21"/>
      <c r="O53" s="112"/>
      <c r="P53" s="112"/>
      <c r="Q53" s="112"/>
      <c r="R53" s="112"/>
      <c r="S53" s="112"/>
      <c r="T53" s="112"/>
    </row>
    <row r="54" spans="1:20" s="281" customFormat="1" ht="18" customHeight="1" x14ac:dyDescent="0.25">
      <c r="A54" s="228"/>
      <c r="B54" s="304"/>
      <c r="C54" s="304"/>
      <c r="D54" s="282" t="s">
        <v>301</v>
      </c>
      <c r="E54" s="218"/>
      <c r="F54" s="218"/>
      <c r="G54" s="218"/>
      <c r="H54" s="218"/>
      <c r="I54" s="218"/>
      <c r="J54" s="219"/>
      <c r="K54" s="218"/>
      <c r="L54" s="21"/>
      <c r="O54" s="112"/>
      <c r="P54" s="112"/>
      <c r="Q54" s="112"/>
      <c r="R54" s="112"/>
      <c r="S54" s="112"/>
      <c r="T54" s="112"/>
    </row>
    <row r="55" spans="1:20" s="281" customFormat="1" ht="18" customHeight="1" x14ac:dyDescent="0.25">
      <c r="A55" s="228"/>
      <c r="B55" s="304"/>
      <c r="C55" s="304"/>
      <c r="D55" s="282" t="s">
        <v>302</v>
      </c>
      <c r="E55" s="218"/>
      <c r="F55" s="218"/>
      <c r="G55" s="218"/>
      <c r="H55" s="218"/>
      <c r="I55" s="218"/>
      <c r="J55" s="219"/>
      <c r="K55" s="218"/>
      <c r="L55" s="21"/>
      <c r="O55" s="112"/>
      <c r="P55" s="112"/>
      <c r="Q55" s="112"/>
      <c r="R55" s="112"/>
      <c r="S55" s="112"/>
      <c r="T55" s="112"/>
    </row>
    <row r="56" spans="1:20" s="281" customFormat="1" ht="18" customHeight="1" x14ac:dyDescent="0.25">
      <c r="A56" s="228"/>
      <c r="B56" s="304"/>
      <c r="C56" s="304"/>
      <c r="D56" s="282" t="s">
        <v>560</v>
      </c>
      <c r="E56" s="218"/>
      <c r="F56" s="218"/>
      <c r="G56" s="218"/>
      <c r="H56" s="218"/>
      <c r="I56" s="218"/>
      <c r="J56" s="219"/>
      <c r="K56" s="218"/>
      <c r="L56" s="21"/>
      <c r="O56" s="112"/>
      <c r="P56" s="112"/>
      <c r="Q56" s="112"/>
      <c r="R56" s="112"/>
      <c r="S56" s="112"/>
      <c r="T56" s="112"/>
    </row>
    <row r="57" spans="1:20" s="281" customFormat="1" ht="18" customHeight="1" x14ac:dyDescent="0.25">
      <c r="A57" s="228"/>
      <c r="B57" s="304"/>
      <c r="C57" s="304"/>
      <c r="D57" s="282" t="s">
        <v>303</v>
      </c>
      <c r="E57" s="218"/>
      <c r="F57" s="218"/>
      <c r="G57" s="218"/>
      <c r="H57" s="218"/>
      <c r="I57" s="218"/>
      <c r="J57" s="219"/>
      <c r="K57" s="218"/>
      <c r="L57" s="21"/>
      <c r="O57" s="112"/>
      <c r="P57" s="112"/>
      <c r="Q57" s="112"/>
      <c r="R57" s="112"/>
      <c r="S57" s="112"/>
      <c r="T57" s="112"/>
    </row>
    <row r="58" spans="1:20" s="281" customFormat="1" ht="18" customHeight="1" x14ac:dyDescent="0.25">
      <c r="A58" s="228"/>
      <c r="B58" s="304"/>
      <c r="C58" s="304"/>
      <c r="D58" s="282" t="s">
        <v>561</v>
      </c>
      <c r="E58" s="218"/>
      <c r="F58" s="218"/>
      <c r="G58" s="218"/>
      <c r="H58" s="218"/>
      <c r="I58" s="218"/>
      <c r="J58" s="219"/>
      <c r="K58" s="218"/>
      <c r="L58" s="21"/>
      <c r="O58" s="112"/>
      <c r="P58" s="112"/>
      <c r="Q58" s="112"/>
      <c r="R58" s="112"/>
      <c r="S58" s="112"/>
      <c r="T58" s="112"/>
    </row>
    <row r="59" spans="1:20" s="281" customFormat="1" ht="18" customHeight="1" x14ac:dyDescent="0.25">
      <c r="A59" s="228"/>
      <c r="B59" s="304"/>
      <c r="C59" s="304"/>
      <c r="D59" s="282" t="s">
        <v>304</v>
      </c>
      <c r="E59" s="218"/>
      <c r="F59" s="218"/>
      <c r="G59" s="218"/>
      <c r="H59" s="218"/>
      <c r="I59" s="218"/>
      <c r="J59" s="219"/>
      <c r="K59" s="218"/>
      <c r="L59" s="21"/>
      <c r="O59" s="112"/>
      <c r="P59" s="112"/>
      <c r="Q59" s="112"/>
      <c r="R59" s="112"/>
      <c r="S59" s="112"/>
      <c r="T59" s="112"/>
    </row>
    <row r="60" spans="1:20" s="281" customFormat="1" ht="18" customHeight="1" x14ac:dyDescent="0.25">
      <c r="A60" s="228"/>
      <c r="B60" s="304"/>
      <c r="C60" s="304"/>
      <c r="D60" s="282"/>
      <c r="E60" s="218"/>
      <c r="F60" s="218"/>
      <c r="G60" s="218"/>
      <c r="H60" s="218"/>
      <c r="I60" s="218"/>
      <c r="J60" s="219"/>
      <c r="K60" s="218"/>
      <c r="L60" s="21"/>
      <c r="O60" s="112"/>
      <c r="P60" s="112"/>
      <c r="Q60" s="112"/>
      <c r="R60" s="112"/>
      <c r="S60" s="112"/>
      <c r="T60" s="112"/>
    </row>
    <row r="61" spans="1:20" s="281" customFormat="1" ht="18" customHeight="1" x14ac:dyDescent="0.25">
      <c r="A61" s="228"/>
      <c r="B61" s="304"/>
      <c r="C61" s="304"/>
      <c r="D61" s="282"/>
      <c r="E61" s="218"/>
      <c r="F61" s="218"/>
      <c r="G61" s="218"/>
      <c r="H61" s="218"/>
      <c r="I61" s="218"/>
      <c r="J61" s="219"/>
      <c r="K61" s="311">
        <f>SUM(K49:K60)</f>
        <v>214.04</v>
      </c>
      <c r="L61" s="21"/>
      <c r="O61" s="112"/>
      <c r="P61" s="112"/>
      <c r="Q61" s="112"/>
      <c r="R61" s="112"/>
      <c r="S61" s="112"/>
      <c r="T61" s="112"/>
    </row>
    <row r="62" spans="1:20" s="281" customFormat="1" ht="18" customHeight="1" x14ac:dyDescent="0.25">
      <c r="A62" s="228"/>
      <c r="B62" s="312" t="str">
        <f>'Planila Orçamentária'!C20</f>
        <v>Locação da obra</v>
      </c>
      <c r="C62" s="304"/>
      <c r="D62" s="282"/>
      <c r="E62" s="218"/>
      <c r="F62" s="218"/>
      <c r="G62" s="218"/>
      <c r="H62" s="218"/>
      <c r="I62" s="218"/>
      <c r="J62" s="219"/>
      <c r="K62" s="311"/>
      <c r="L62" s="21"/>
      <c r="O62" s="112"/>
      <c r="P62" s="112"/>
      <c r="Q62" s="112"/>
      <c r="R62" s="112"/>
      <c r="S62" s="112"/>
      <c r="T62" s="112"/>
    </row>
    <row r="63" spans="1:20" s="281" customFormat="1" ht="18" customHeight="1" x14ac:dyDescent="0.25">
      <c r="A63" s="228"/>
      <c r="B63" s="304"/>
      <c r="C63" s="304"/>
      <c r="D63" s="282" t="s">
        <v>295</v>
      </c>
      <c r="E63" s="218">
        <v>214.04</v>
      </c>
      <c r="F63" s="218">
        <v>1</v>
      </c>
      <c r="G63" s="218">
        <f t="shared" ref="G63:G73" si="4">E63*2+F63*2</f>
        <v>430.08</v>
      </c>
      <c r="H63" s="218">
        <v>3</v>
      </c>
      <c r="I63" s="218">
        <f t="shared" ref="I63:I73" si="5">E63*F63</f>
        <v>214.04</v>
      </c>
      <c r="J63" s="219"/>
      <c r="K63" s="218">
        <f>I63</f>
        <v>214.04</v>
      </c>
      <c r="L63" s="21"/>
      <c r="O63" s="112"/>
      <c r="P63" s="112"/>
      <c r="Q63" s="112"/>
      <c r="R63" s="112"/>
      <c r="S63" s="112"/>
      <c r="T63" s="112"/>
    </row>
    <row r="64" spans="1:20" s="281" customFormat="1" ht="18" customHeight="1" x14ac:dyDescent="0.25">
      <c r="A64" s="228"/>
      <c r="B64" s="304"/>
      <c r="C64" s="304"/>
      <c r="D64" s="282" t="s">
        <v>297</v>
      </c>
      <c r="E64" s="218">
        <v>1.25</v>
      </c>
      <c r="F64" s="218">
        <v>2.35</v>
      </c>
      <c r="G64" s="218">
        <f t="shared" si="4"/>
        <v>7.2</v>
      </c>
      <c r="H64" s="218">
        <v>3</v>
      </c>
      <c r="I64" s="218">
        <f t="shared" si="5"/>
        <v>2.9375</v>
      </c>
      <c r="J64" s="219"/>
      <c r="K64" s="218"/>
      <c r="L64" s="21"/>
      <c r="O64" s="112"/>
      <c r="P64" s="112"/>
      <c r="Q64" s="112"/>
      <c r="R64" s="112"/>
      <c r="S64" s="112"/>
      <c r="T64" s="112"/>
    </row>
    <row r="65" spans="1:20" s="281" customFormat="1" ht="18" customHeight="1" x14ac:dyDescent="0.25">
      <c r="A65" s="228"/>
      <c r="B65" s="304"/>
      <c r="C65" s="304"/>
      <c r="D65" s="282" t="s">
        <v>559</v>
      </c>
      <c r="E65" s="218">
        <v>2.85</v>
      </c>
      <c r="F65" s="218">
        <v>2</v>
      </c>
      <c r="G65" s="218">
        <f t="shared" si="4"/>
        <v>9.6999999999999993</v>
      </c>
      <c r="H65" s="218">
        <v>3</v>
      </c>
      <c r="I65" s="218">
        <f t="shared" si="5"/>
        <v>5.7</v>
      </c>
      <c r="J65" s="219"/>
      <c r="K65" s="218"/>
      <c r="L65" s="21"/>
      <c r="O65" s="112"/>
      <c r="P65" s="112"/>
      <c r="Q65" s="112"/>
      <c r="R65" s="112"/>
      <c r="S65" s="112"/>
      <c r="T65" s="112"/>
    </row>
    <row r="66" spans="1:20" s="281" customFormat="1" ht="18" customHeight="1" x14ac:dyDescent="0.25">
      <c r="A66" s="228"/>
      <c r="B66" s="304"/>
      <c r="C66" s="304"/>
      <c r="D66" s="282" t="s">
        <v>299</v>
      </c>
      <c r="E66" s="218">
        <v>3.69</v>
      </c>
      <c r="F66" s="218">
        <v>6.3</v>
      </c>
      <c r="G66" s="218">
        <f t="shared" si="4"/>
        <v>19.98</v>
      </c>
      <c r="H66" s="218">
        <v>3</v>
      </c>
      <c r="I66" s="218">
        <f t="shared" si="5"/>
        <v>23.247</v>
      </c>
      <c r="J66" s="219"/>
      <c r="K66" s="218"/>
      <c r="L66" s="21"/>
      <c r="O66" s="112"/>
      <c r="P66" s="112"/>
      <c r="Q66" s="112"/>
      <c r="R66" s="112"/>
      <c r="S66" s="112"/>
      <c r="T66" s="112"/>
    </row>
    <row r="67" spans="1:20" s="281" customFormat="1" ht="18" customHeight="1" x14ac:dyDescent="0.25">
      <c r="A67" s="228"/>
      <c r="B67" s="304"/>
      <c r="C67" s="304"/>
      <c r="D67" s="282" t="s">
        <v>300</v>
      </c>
      <c r="E67" s="218">
        <v>5.3</v>
      </c>
      <c r="F67" s="218">
        <v>2.75</v>
      </c>
      <c r="G67" s="218">
        <f t="shared" si="4"/>
        <v>16.100000000000001</v>
      </c>
      <c r="H67" s="218">
        <v>3</v>
      </c>
      <c r="I67" s="218">
        <f t="shared" si="5"/>
        <v>14.574999999999999</v>
      </c>
      <c r="J67" s="219"/>
      <c r="K67" s="218"/>
      <c r="L67" s="21"/>
      <c r="O67" s="112"/>
      <c r="P67" s="112"/>
      <c r="Q67" s="112"/>
      <c r="R67" s="112"/>
      <c r="S67" s="112"/>
      <c r="T67" s="112"/>
    </row>
    <row r="68" spans="1:20" s="281" customFormat="1" ht="18" customHeight="1" x14ac:dyDescent="0.25">
      <c r="A68" s="228"/>
      <c r="B68" s="304"/>
      <c r="C68" s="304"/>
      <c r="D68" s="282" t="s">
        <v>301</v>
      </c>
      <c r="E68" s="218">
        <v>3.35</v>
      </c>
      <c r="F68" s="218">
        <v>2.75</v>
      </c>
      <c r="G68" s="218">
        <f t="shared" si="4"/>
        <v>12.2</v>
      </c>
      <c r="H68" s="218">
        <v>3</v>
      </c>
      <c r="I68" s="218">
        <f t="shared" si="5"/>
        <v>9.2125000000000004</v>
      </c>
      <c r="J68" s="219"/>
      <c r="K68" s="218"/>
      <c r="L68" s="21"/>
      <c r="O68" s="112"/>
      <c r="P68" s="112"/>
      <c r="Q68" s="112"/>
      <c r="R68" s="112"/>
      <c r="S68" s="112"/>
      <c r="T68" s="112"/>
    </row>
    <row r="69" spans="1:20" s="281" customFormat="1" ht="18" customHeight="1" x14ac:dyDescent="0.25">
      <c r="A69" s="228"/>
      <c r="B69" s="304"/>
      <c r="C69" s="304"/>
      <c r="D69" s="282" t="s">
        <v>302</v>
      </c>
      <c r="E69" s="218">
        <v>5</v>
      </c>
      <c r="F69" s="218">
        <v>3.34</v>
      </c>
      <c r="G69" s="218">
        <f t="shared" si="4"/>
        <v>16.68</v>
      </c>
      <c r="H69" s="218">
        <v>3</v>
      </c>
      <c r="I69" s="218">
        <f t="shared" si="5"/>
        <v>16.7</v>
      </c>
      <c r="J69" s="219"/>
      <c r="K69" s="218"/>
      <c r="L69" s="21"/>
      <c r="O69" s="112"/>
      <c r="P69" s="112"/>
      <c r="Q69" s="112"/>
      <c r="R69" s="112"/>
      <c r="S69" s="112"/>
      <c r="T69" s="112"/>
    </row>
    <row r="70" spans="1:20" s="281" customFormat="1" ht="18" customHeight="1" x14ac:dyDescent="0.25">
      <c r="A70" s="228"/>
      <c r="B70" s="304"/>
      <c r="C70" s="304"/>
      <c r="D70" s="282" t="s">
        <v>560</v>
      </c>
      <c r="E70" s="218">
        <v>1.2</v>
      </c>
      <c r="F70" s="218">
        <v>2.4500000000000002</v>
      </c>
      <c r="G70" s="218">
        <f t="shared" si="4"/>
        <v>7.3000000000000007</v>
      </c>
      <c r="H70" s="218">
        <v>3</v>
      </c>
      <c r="I70" s="218">
        <f t="shared" si="5"/>
        <v>2.94</v>
      </c>
      <c r="J70" s="219"/>
      <c r="K70" s="218"/>
      <c r="L70" s="21"/>
      <c r="O70" s="112"/>
      <c r="P70" s="112"/>
      <c r="Q70" s="112"/>
      <c r="R70" s="112"/>
      <c r="S70" s="112"/>
      <c r="T70" s="112"/>
    </row>
    <row r="71" spans="1:20" s="281" customFormat="1" ht="18" customHeight="1" x14ac:dyDescent="0.25">
      <c r="A71" s="228"/>
      <c r="B71" s="304"/>
      <c r="C71" s="304"/>
      <c r="D71" s="282" t="s">
        <v>303</v>
      </c>
      <c r="E71" s="218">
        <v>5</v>
      </c>
      <c r="F71" s="218">
        <v>3.34</v>
      </c>
      <c r="G71" s="218">
        <f t="shared" si="4"/>
        <v>16.68</v>
      </c>
      <c r="H71" s="218">
        <v>3</v>
      </c>
      <c r="I71" s="218">
        <f t="shared" si="5"/>
        <v>16.7</v>
      </c>
      <c r="J71" s="219"/>
      <c r="K71" s="218"/>
      <c r="L71" s="21"/>
      <c r="O71" s="112"/>
      <c r="P71" s="112"/>
      <c r="Q71" s="112"/>
      <c r="R71" s="112"/>
      <c r="S71" s="112"/>
      <c r="T71" s="112"/>
    </row>
    <row r="72" spans="1:20" s="281" customFormat="1" ht="18" customHeight="1" x14ac:dyDescent="0.25">
      <c r="A72" s="228"/>
      <c r="B72" s="304"/>
      <c r="C72" s="304"/>
      <c r="D72" s="282" t="s">
        <v>561</v>
      </c>
      <c r="E72" s="218">
        <v>1.2</v>
      </c>
      <c r="F72" s="218">
        <v>2.2999999999999998</v>
      </c>
      <c r="G72" s="218">
        <f t="shared" si="4"/>
        <v>7</v>
      </c>
      <c r="H72" s="218">
        <v>3</v>
      </c>
      <c r="I72" s="218">
        <f t="shared" si="5"/>
        <v>2.76</v>
      </c>
      <c r="J72" s="219"/>
      <c r="K72" s="218"/>
      <c r="L72" s="21"/>
      <c r="O72" s="112"/>
      <c r="P72" s="112"/>
      <c r="Q72" s="112"/>
      <c r="R72" s="112"/>
      <c r="S72" s="112"/>
      <c r="T72" s="112"/>
    </row>
    <row r="73" spans="1:20" s="281" customFormat="1" ht="18" customHeight="1" x14ac:dyDescent="0.25">
      <c r="A73" s="228"/>
      <c r="B73" s="304"/>
      <c r="C73" s="304"/>
      <c r="D73" s="282" t="s">
        <v>304</v>
      </c>
      <c r="E73" s="218">
        <v>8</v>
      </c>
      <c r="F73" s="218">
        <v>9.52</v>
      </c>
      <c r="G73" s="218">
        <f t="shared" si="4"/>
        <v>35.04</v>
      </c>
      <c r="H73" s="218">
        <v>3</v>
      </c>
      <c r="I73" s="218">
        <f t="shared" si="5"/>
        <v>76.16</v>
      </c>
      <c r="J73" s="219"/>
      <c r="K73" s="218"/>
      <c r="L73" s="21"/>
      <c r="O73" s="112"/>
      <c r="P73" s="112"/>
      <c r="Q73" s="112"/>
      <c r="R73" s="112"/>
      <c r="S73" s="112"/>
      <c r="T73" s="112"/>
    </row>
    <row r="74" spans="1:20" s="281" customFormat="1" ht="18" customHeight="1" x14ac:dyDescent="0.25">
      <c r="A74" s="228"/>
      <c r="B74" s="304"/>
      <c r="C74" s="304"/>
      <c r="D74" s="282"/>
      <c r="E74" s="218"/>
      <c r="F74" s="218"/>
      <c r="G74" s="218"/>
      <c r="H74" s="218"/>
      <c r="I74" s="218"/>
      <c r="J74" s="219"/>
      <c r="K74" s="311">
        <f>SUM(K63:K73)</f>
        <v>214.04</v>
      </c>
      <c r="L74" s="21"/>
      <c r="O74" s="112"/>
      <c r="P74" s="112"/>
      <c r="Q74" s="112"/>
      <c r="R74" s="112"/>
      <c r="S74" s="112"/>
      <c r="T74" s="112"/>
    </row>
    <row r="75" spans="1:20" ht="18" x14ac:dyDescent="0.25">
      <c r="A75" s="228"/>
      <c r="B75" s="308" t="str">
        <f>'Planila Orçamentária'!C21</f>
        <v>INFRA-ESTRUTURA</v>
      </c>
      <c r="C75" s="308"/>
      <c r="D75" s="309"/>
      <c r="E75" s="310"/>
      <c r="F75" s="310"/>
      <c r="G75" s="310"/>
      <c r="H75" s="310"/>
      <c r="I75" s="310"/>
      <c r="J75" s="310"/>
      <c r="K75" s="310"/>
      <c r="M75" s="287"/>
      <c r="O75" s="112"/>
      <c r="P75" s="112"/>
      <c r="Q75" s="112"/>
      <c r="R75" s="112"/>
      <c r="S75" s="112"/>
      <c r="T75" s="112"/>
    </row>
    <row r="76" spans="1:20" s="281" customFormat="1" ht="47.25" customHeight="1" x14ac:dyDescent="0.25">
      <c r="A76" s="228"/>
      <c r="B76" s="312" t="str">
        <f>'Planila Orçamentária'!C22</f>
        <v xml:space="preserve">Escavação manual de valas  </v>
      </c>
      <c r="C76" s="304" t="s">
        <v>267</v>
      </c>
      <c r="D76" s="282"/>
      <c r="E76" s="218"/>
      <c r="F76" s="218"/>
      <c r="G76" s="218"/>
      <c r="H76" s="218"/>
      <c r="I76" s="218"/>
      <c r="J76" s="219"/>
      <c r="K76" s="218"/>
      <c r="L76" s="21"/>
      <c r="O76" s="112"/>
      <c r="P76" s="112"/>
      <c r="Q76" s="112"/>
      <c r="R76" s="112"/>
      <c r="S76" s="112"/>
      <c r="T76" s="112"/>
    </row>
    <row r="77" spans="1:20" s="281" customFormat="1" ht="18" customHeight="1" x14ac:dyDescent="0.25">
      <c r="A77" s="228"/>
      <c r="B77" s="304"/>
      <c r="C77" s="304"/>
      <c r="D77" s="282" t="s">
        <v>295</v>
      </c>
      <c r="E77" s="218"/>
      <c r="F77" s="218"/>
      <c r="G77" s="218"/>
      <c r="H77" s="218"/>
      <c r="I77" s="218"/>
      <c r="J77" s="219"/>
      <c r="K77" s="218">
        <f>I77</f>
        <v>0</v>
      </c>
      <c r="L77" s="21"/>
      <c r="O77" s="112"/>
      <c r="P77" s="112"/>
      <c r="Q77" s="112"/>
      <c r="R77" s="112"/>
      <c r="S77" s="112"/>
      <c r="T77" s="112"/>
    </row>
    <row r="78" spans="1:20" s="281" customFormat="1" ht="18" customHeight="1" x14ac:dyDescent="0.25">
      <c r="A78" s="228"/>
      <c r="B78" s="304"/>
      <c r="C78" s="304"/>
      <c r="D78" s="282" t="s">
        <v>297</v>
      </c>
      <c r="E78" s="218"/>
      <c r="F78" s="218"/>
      <c r="G78" s="218"/>
      <c r="H78" s="218"/>
      <c r="I78" s="218"/>
      <c r="J78" s="219"/>
      <c r="K78" s="218">
        <f t="shared" ref="K78:K87" si="6">I78</f>
        <v>0</v>
      </c>
      <c r="L78" s="21"/>
      <c r="O78" s="112"/>
      <c r="P78" s="112"/>
      <c r="Q78" s="112"/>
      <c r="R78" s="112"/>
      <c r="S78" s="112"/>
      <c r="T78" s="112"/>
    </row>
    <row r="79" spans="1:20" s="281" customFormat="1" ht="18" customHeight="1" x14ac:dyDescent="0.25">
      <c r="A79" s="228"/>
      <c r="B79" s="304"/>
      <c r="C79" s="304"/>
      <c r="D79" s="282" t="s">
        <v>559</v>
      </c>
      <c r="E79" s="218"/>
      <c r="F79" s="218"/>
      <c r="G79" s="218"/>
      <c r="H79" s="218"/>
      <c r="I79" s="218"/>
      <c r="J79" s="219"/>
      <c r="K79" s="218">
        <f t="shared" si="6"/>
        <v>0</v>
      </c>
      <c r="L79" s="21"/>
      <c r="O79" s="112"/>
      <c r="P79" s="112"/>
      <c r="Q79" s="112"/>
      <c r="R79" s="112"/>
      <c r="S79" s="112"/>
      <c r="T79" s="112"/>
    </row>
    <row r="80" spans="1:20" s="281" customFormat="1" ht="18" customHeight="1" x14ac:dyDescent="0.25">
      <c r="A80" s="228"/>
      <c r="B80" s="304"/>
      <c r="C80" s="304"/>
      <c r="D80" s="282" t="s">
        <v>299</v>
      </c>
      <c r="E80" s="218">
        <v>3.69</v>
      </c>
      <c r="F80" s="218">
        <v>6.3</v>
      </c>
      <c r="G80" s="218">
        <f t="shared" ref="G80:G82" si="7">E80*2+F80*2</f>
        <v>19.98</v>
      </c>
      <c r="H80" s="218">
        <v>0.25</v>
      </c>
      <c r="I80" s="218">
        <f>G80*H80</f>
        <v>4.9950000000000001</v>
      </c>
      <c r="J80" s="219"/>
      <c r="K80" s="218">
        <f t="shared" si="6"/>
        <v>4.9950000000000001</v>
      </c>
      <c r="L80" s="21"/>
      <c r="O80" s="112"/>
      <c r="P80" s="112"/>
      <c r="Q80" s="112"/>
      <c r="R80" s="112"/>
      <c r="S80" s="112"/>
      <c r="T80" s="112"/>
    </row>
    <row r="81" spans="1:20" s="281" customFormat="1" ht="18" customHeight="1" x14ac:dyDescent="0.25">
      <c r="A81" s="228"/>
      <c r="B81" s="304"/>
      <c r="C81" s="304"/>
      <c r="D81" s="282" t="s">
        <v>300</v>
      </c>
      <c r="E81" s="218">
        <v>5.3</v>
      </c>
      <c r="F81" s="218">
        <v>2.75</v>
      </c>
      <c r="G81" s="218">
        <f t="shared" si="7"/>
        <v>16.100000000000001</v>
      </c>
      <c r="H81" s="218">
        <v>0.25</v>
      </c>
      <c r="I81" s="218">
        <f t="shared" ref="I81:I82" si="8">G81*H81</f>
        <v>4.0250000000000004</v>
      </c>
      <c r="J81" s="219"/>
      <c r="K81" s="218">
        <f t="shared" si="6"/>
        <v>4.0250000000000004</v>
      </c>
      <c r="L81" s="21"/>
      <c r="O81" s="112"/>
      <c r="P81" s="112"/>
      <c r="Q81" s="112"/>
      <c r="R81" s="112"/>
      <c r="S81" s="112"/>
      <c r="T81" s="112"/>
    </row>
    <row r="82" spans="1:20" s="281" customFormat="1" ht="18" customHeight="1" x14ac:dyDescent="0.25">
      <c r="A82" s="228"/>
      <c r="B82" s="304"/>
      <c r="C82" s="304"/>
      <c r="D82" s="282" t="s">
        <v>301</v>
      </c>
      <c r="E82" s="218">
        <v>3.35</v>
      </c>
      <c r="F82" s="218">
        <v>2.75</v>
      </c>
      <c r="G82" s="218">
        <f t="shared" si="7"/>
        <v>12.2</v>
      </c>
      <c r="H82" s="218">
        <v>0.25</v>
      </c>
      <c r="I82" s="218">
        <f t="shared" si="8"/>
        <v>3.05</v>
      </c>
      <c r="J82" s="219"/>
      <c r="K82" s="218">
        <f t="shared" si="6"/>
        <v>3.05</v>
      </c>
      <c r="L82" s="21"/>
      <c r="O82" s="112"/>
      <c r="P82" s="112"/>
      <c r="Q82" s="112"/>
      <c r="R82" s="112"/>
      <c r="S82" s="112"/>
      <c r="T82" s="112"/>
    </row>
    <row r="83" spans="1:20" s="281" customFormat="1" ht="18" customHeight="1" x14ac:dyDescent="0.25">
      <c r="A83" s="228"/>
      <c r="B83" s="304"/>
      <c r="C83" s="304"/>
      <c r="D83" s="282" t="s">
        <v>302</v>
      </c>
      <c r="E83" s="218"/>
      <c r="F83" s="218"/>
      <c r="G83" s="218"/>
      <c r="H83" s="218"/>
      <c r="I83" s="218"/>
      <c r="J83" s="219"/>
      <c r="K83" s="218">
        <f t="shared" si="6"/>
        <v>0</v>
      </c>
      <c r="L83" s="21"/>
      <c r="O83" s="112"/>
      <c r="P83" s="112"/>
      <c r="Q83" s="112"/>
      <c r="R83" s="112"/>
      <c r="S83" s="112"/>
      <c r="T83" s="112"/>
    </row>
    <row r="84" spans="1:20" s="281" customFormat="1" ht="18" customHeight="1" x14ac:dyDescent="0.25">
      <c r="A84" s="228"/>
      <c r="B84" s="304"/>
      <c r="C84" s="304"/>
      <c r="D84" s="282" t="s">
        <v>560</v>
      </c>
      <c r="E84" s="218"/>
      <c r="F84" s="218"/>
      <c r="G84" s="218"/>
      <c r="H84" s="218"/>
      <c r="I84" s="218"/>
      <c r="J84" s="219"/>
      <c r="K84" s="218">
        <f t="shared" si="6"/>
        <v>0</v>
      </c>
      <c r="L84" s="21"/>
      <c r="O84" s="112"/>
      <c r="P84" s="112"/>
      <c r="Q84" s="112"/>
      <c r="R84" s="112"/>
      <c r="S84" s="112"/>
      <c r="T84" s="112"/>
    </row>
    <row r="85" spans="1:20" s="281" customFormat="1" ht="18" customHeight="1" x14ac:dyDescent="0.25">
      <c r="A85" s="228"/>
      <c r="B85" s="304"/>
      <c r="C85" s="304"/>
      <c r="D85" s="282" t="s">
        <v>303</v>
      </c>
      <c r="E85" s="218"/>
      <c r="F85" s="218"/>
      <c r="G85" s="218"/>
      <c r="H85" s="218"/>
      <c r="I85" s="218"/>
      <c r="J85" s="219"/>
      <c r="K85" s="218">
        <f t="shared" si="6"/>
        <v>0</v>
      </c>
      <c r="L85" s="21"/>
      <c r="O85" s="112"/>
      <c r="P85" s="112"/>
      <c r="Q85" s="112"/>
      <c r="R85" s="112"/>
      <c r="S85" s="112"/>
      <c r="T85" s="112"/>
    </row>
    <row r="86" spans="1:20" s="281" customFormat="1" ht="18" customHeight="1" x14ac:dyDescent="0.25">
      <c r="A86" s="228"/>
      <c r="B86" s="304"/>
      <c r="C86" s="304"/>
      <c r="D86" s="282" t="s">
        <v>561</v>
      </c>
      <c r="E86" s="218"/>
      <c r="F86" s="218"/>
      <c r="G86" s="218"/>
      <c r="H86" s="218"/>
      <c r="I86" s="218"/>
      <c r="J86" s="219"/>
      <c r="K86" s="218">
        <f t="shared" si="6"/>
        <v>0</v>
      </c>
      <c r="L86" s="21"/>
      <c r="O86" s="112"/>
      <c r="P86" s="112"/>
      <c r="Q86" s="112"/>
      <c r="R86" s="112"/>
      <c r="S86" s="112"/>
      <c r="T86" s="112"/>
    </row>
    <row r="87" spans="1:20" s="281" customFormat="1" ht="18" customHeight="1" x14ac:dyDescent="0.25">
      <c r="A87" s="228"/>
      <c r="B87" s="304"/>
      <c r="C87" s="304"/>
      <c r="D87" s="282" t="s">
        <v>304</v>
      </c>
      <c r="E87" s="218"/>
      <c r="F87" s="218"/>
      <c r="G87" s="218"/>
      <c r="H87" s="218"/>
      <c r="I87" s="218"/>
      <c r="J87" s="219"/>
      <c r="K87" s="218">
        <f t="shared" si="6"/>
        <v>0</v>
      </c>
      <c r="L87" s="21"/>
      <c r="O87" s="112"/>
      <c r="P87" s="112"/>
      <c r="Q87" s="112"/>
      <c r="R87" s="112"/>
      <c r="S87" s="112"/>
      <c r="T87" s="112"/>
    </row>
    <row r="88" spans="1:20" s="281" customFormat="1" ht="18" customHeight="1" x14ac:dyDescent="0.25">
      <c r="A88" s="228"/>
      <c r="B88" s="304"/>
      <c r="C88" s="304"/>
      <c r="D88" s="282"/>
      <c r="E88" s="218"/>
      <c r="F88" s="218"/>
      <c r="G88" s="218"/>
      <c r="H88" s="218"/>
      <c r="I88" s="218"/>
      <c r="J88" s="219"/>
      <c r="K88" s="311">
        <f>SUM(K77:K87)</f>
        <v>12.07</v>
      </c>
      <c r="L88" s="21"/>
      <c r="O88" s="112"/>
      <c r="P88" s="112"/>
      <c r="Q88" s="112"/>
      <c r="R88" s="112"/>
      <c r="S88" s="112"/>
      <c r="T88" s="112"/>
    </row>
    <row r="89" spans="1:20" s="281" customFormat="1" ht="55.5" customHeight="1" x14ac:dyDescent="0.25">
      <c r="A89" s="228"/>
      <c r="B89" s="312" t="str">
        <f>'Planila Orçamentária'!C23</f>
        <v xml:space="preserve">Aterro apiloado com aquisição de material (h=0,25m) </v>
      </c>
      <c r="C89" s="304" t="s">
        <v>16</v>
      </c>
      <c r="D89" s="282"/>
      <c r="E89" s="218"/>
      <c r="F89" s="218"/>
      <c r="G89" s="218"/>
      <c r="H89" s="218"/>
      <c r="I89" s="218"/>
      <c r="J89" s="219"/>
      <c r="K89" s="311"/>
      <c r="L89" s="21"/>
      <c r="O89" s="112"/>
      <c r="P89" s="112"/>
      <c r="Q89" s="112"/>
      <c r="R89" s="112"/>
      <c r="S89" s="112"/>
      <c r="T89" s="112"/>
    </row>
    <row r="90" spans="1:20" s="281" customFormat="1" ht="18" customHeight="1" x14ac:dyDescent="0.25">
      <c r="A90" s="228"/>
      <c r="B90" s="304"/>
      <c r="C90" s="304"/>
      <c r="D90" s="282" t="s">
        <v>295</v>
      </c>
      <c r="E90" s="218"/>
      <c r="F90" s="218"/>
      <c r="G90" s="218"/>
      <c r="H90" s="218"/>
      <c r="I90" s="218"/>
      <c r="J90" s="218"/>
      <c r="K90" s="218">
        <f>I90</f>
        <v>0</v>
      </c>
      <c r="L90" s="21"/>
      <c r="O90" s="112"/>
      <c r="P90" s="112"/>
      <c r="Q90" s="112"/>
      <c r="R90" s="112"/>
      <c r="S90" s="112"/>
      <c r="T90" s="112"/>
    </row>
    <row r="91" spans="1:20" s="281" customFormat="1" ht="18" customHeight="1" x14ac:dyDescent="0.25">
      <c r="A91" s="228"/>
      <c r="B91" s="304"/>
      <c r="C91" s="304"/>
      <c r="D91" s="282" t="s">
        <v>297</v>
      </c>
      <c r="E91" s="218"/>
      <c r="F91" s="218"/>
      <c r="G91" s="218"/>
      <c r="H91" s="218"/>
      <c r="I91" s="218"/>
      <c r="J91" s="218"/>
      <c r="K91" s="218">
        <f t="shared" ref="K91:K100" si="9">I91</f>
        <v>0</v>
      </c>
      <c r="L91" s="21"/>
      <c r="O91" s="112"/>
      <c r="P91" s="112"/>
      <c r="Q91" s="112"/>
      <c r="R91" s="112"/>
      <c r="S91" s="112"/>
      <c r="T91" s="112"/>
    </row>
    <row r="92" spans="1:20" s="281" customFormat="1" ht="18" customHeight="1" x14ac:dyDescent="0.25">
      <c r="A92" s="228"/>
      <c r="B92" s="304"/>
      <c r="C92" s="304"/>
      <c r="D92" s="282" t="s">
        <v>559</v>
      </c>
      <c r="E92" s="218"/>
      <c r="F92" s="218"/>
      <c r="G92" s="218"/>
      <c r="H92" s="218"/>
      <c r="I92" s="218"/>
      <c r="J92" s="218"/>
      <c r="K92" s="218">
        <f t="shared" si="9"/>
        <v>0</v>
      </c>
      <c r="L92" s="21"/>
      <c r="O92" s="112"/>
      <c r="P92" s="112"/>
      <c r="Q92" s="112"/>
      <c r="R92" s="112"/>
      <c r="S92" s="112"/>
      <c r="T92" s="112"/>
    </row>
    <row r="93" spans="1:20" s="281" customFormat="1" ht="18" customHeight="1" x14ac:dyDescent="0.25">
      <c r="A93" s="228"/>
      <c r="B93" s="304"/>
      <c r="C93" s="304"/>
      <c r="D93" s="282" t="s">
        <v>299</v>
      </c>
      <c r="E93" s="218">
        <v>3.69</v>
      </c>
      <c r="F93" s="218">
        <v>6.3</v>
      </c>
      <c r="G93" s="218">
        <f t="shared" ref="G93:G95" si="10">E93*2+F93*2</f>
        <v>19.98</v>
      </c>
      <c r="H93" s="218">
        <v>0.25</v>
      </c>
      <c r="I93" s="218">
        <f>G93*H93</f>
        <v>4.9950000000000001</v>
      </c>
      <c r="J93" s="218"/>
      <c r="K93" s="218">
        <f t="shared" si="9"/>
        <v>4.9950000000000001</v>
      </c>
      <c r="L93" s="21"/>
      <c r="O93" s="112"/>
      <c r="P93" s="112"/>
      <c r="Q93" s="112"/>
      <c r="R93" s="112"/>
      <c r="S93" s="112"/>
      <c r="T93" s="112"/>
    </row>
    <row r="94" spans="1:20" s="281" customFormat="1" ht="18" customHeight="1" x14ac:dyDescent="0.25">
      <c r="A94" s="228"/>
      <c r="B94" s="304"/>
      <c r="C94" s="304"/>
      <c r="D94" s="282" t="s">
        <v>300</v>
      </c>
      <c r="E94" s="218">
        <v>5.3</v>
      </c>
      <c r="F94" s="218">
        <v>2.75</v>
      </c>
      <c r="G94" s="218">
        <f t="shared" si="10"/>
        <v>16.100000000000001</v>
      </c>
      <c r="H94" s="218">
        <v>0.25</v>
      </c>
      <c r="I94" s="218">
        <f t="shared" ref="I94:I95" si="11">G94*H94</f>
        <v>4.0250000000000004</v>
      </c>
      <c r="J94" s="218"/>
      <c r="K94" s="218">
        <f t="shared" si="9"/>
        <v>4.0250000000000004</v>
      </c>
      <c r="L94" s="21"/>
      <c r="O94" s="112"/>
      <c r="P94" s="112"/>
      <c r="Q94" s="112"/>
      <c r="R94" s="112"/>
      <c r="S94" s="112"/>
      <c r="T94" s="112"/>
    </row>
    <row r="95" spans="1:20" s="281" customFormat="1" ht="18" customHeight="1" x14ac:dyDescent="0.25">
      <c r="A95" s="228"/>
      <c r="B95" s="304"/>
      <c r="C95" s="304"/>
      <c r="D95" s="282" t="s">
        <v>301</v>
      </c>
      <c r="E95" s="218">
        <v>3.35</v>
      </c>
      <c r="F95" s="218">
        <v>2.75</v>
      </c>
      <c r="G95" s="218">
        <f t="shared" si="10"/>
        <v>12.2</v>
      </c>
      <c r="H95" s="218">
        <v>0.25</v>
      </c>
      <c r="I95" s="218">
        <f t="shared" si="11"/>
        <v>3.05</v>
      </c>
      <c r="J95" s="218"/>
      <c r="K95" s="218">
        <f t="shared" si="9"/>
        <v>3.05</v>
      </c>
      <c r="L95" s="21"/>
      <c r="O95" s="112"/>
      <c r="P95" s="112"/>
      <c r="Q95" s="112"/>
      <c r="R95" s="112"/>
      <c r="S95" s="112"/>
      <c r="T95" s="112"/>
    </row>
    <row r="96" spans="1:20" s="281" customFormat="1" ht="18" customHeight="1" x14ac:dyDescent="0.25">
      <c r="A96" s="228"/>
      <c r="B96" s="304"/>
      <c r="C96" s="304"/>
      <c r="D96" s="282" t="s">
        <v>302</v>
      </c>
      <c r="E96" s="218"/>
      <c r="F96" s="218"/>
      <c r="G96" s="218"/>
      <c r="H96" s="218"/>
      <c r="I96" s="218"/>
      <c r="J96" s="218"/>
      <c r="K96" s="218">
        <f t="shared" si="9"/>
        <v>0</v>
      </c>
      <c r="L96" s="21"/>
      <c r="O96" s="112"/>
      <c r="P96" s="112"/>
      <c r="Q96" s="112"/>
      <c r="R96" s="112"/>
      <c r="S96" s="112"/>
      <c r="T96" s="112"/>
    </row>
    <row r="97" spans="1:20" s="281" customFormat="1" ht="18" customHeight="1" x14ac:dyDescent="0.25">
      <c r="A97" s="228"/>
      <c r="B97" s="304"/>
      <c r="C97" s="304"/>
      <c r="D97" s="282" t="s">
        <v>560</v>
      </c>
      <c r="E97" s="218"/>
      <c r="F97" s="218"/>
      <c r="G97" s="218"/>
      <c r="H97" s="218"/>
      <c r="I97" s="218"/>
      <c r="J97" s="218"/>
      <c r="K97" s="218">
        <f t="shared" si="9"/>
        <v>0</v>
      </c>
      <c r="L97" s="21"/>
      <c r="O97" s="112"/>
      <c r="P97" s="112"/>
      <c r="Q97" s="112"/>
      <c r="R97" s="112"/>
      <c r="S97" s="112"/>
      <c r="T97" s="112"/>
    </row>
    <row r="98" spans="1:20" s="281" customFormat="1" ht="18" customHeight="1" x14ac:dyDescent="0.25">
      <c r="A98" s="228"/>
      <c r="B98" s="304"/>
      <c r="C98" s="304"/>
      <c r="D98" s="282" t="s">
        <v>303</v>
      </c>
      <c r="E98" s="218"/>
      <c r="F98" s="218"/>
      <c r="G98" s="218"/>
      <c r="H98" s="218"/>
      <c r="I98" s="218"/>
      <c r="J98" s="218"/>
      <c r="K98" s="218">
        <f t="shared" si="9"/>
        <v>0</v>
      </c>
      <c r="L98" s="21"/>
      <c r="O98" s="112"/>
      <c r="P98" s="112"/>
      <c r="Q98" s="112"/>
      <c r="R98" s="112"/>
      <c r="S98" s="112"/>
      <c r="T98" s="112"/>
    </row>
    <row r="99" spans="1:20" s="281" customFormat="1" ht="18" customHeight="1" x14ac:dyDescent="0.25">
      <c r="A99" s="228"/>
      <c r="B99" s="304"/>
      <c r="C99" s="304"/>
      <c r="D99" s="282" t="s">
        <v>561</v>
      </c>
      <c r="E99" s="218"/>
      <c r="F99" s="218"/>
      <c r="G99" s="218"/>
      <c r="H99" s="218"/>
      <c r="I99" s="218"/>
      <c r="J99" s="218"/>
      <c r="K99" s="218">
        <f t="shared" si="9"/>
        <v>0</v>
      </c>
      <c r="L99" s="21"/>
      <c r="O99" s="112"/>
      <c r="P99" s="112"/>
      <c r="Q99" s="112"/>
      <c r="R99" s="112"/>
      <c r="S99" s="112"/>
      <c r="T99" s="112"/>
    </row>
    <row r="100" spans="1:20" s="281" customFormat="1" ht="18" customHeight="1" x14ac:dyDescent="0.25">
      <c r="A100" s="228"/>
      <c r="B100" s="304"/>
      <c r="C100" s="304"/>
      <c r="D100" s="282" t="s">
        <v>304</v>
      </c>
      <c r="E100" s="218"/>
      <c r="F100" s="218"/>
      <c r="G100" s="218"/>
      <c r="H100" s="218"/>
      <c r="I100" s="218"/>
      <c r="J100" s="218"/>
      <c r="K100" s="218">
        <f t="shared" si="9"/>
        <v>0</v>
      </c>
      <c r="L100" s="21"/>
      <c r="O100" s="112"/>
      <c r="P100" s="112"/>
      <c r="Q100" s="112"/>
      <c r="R100" s="112"/>
      <c r="S100" s="112"/>
      <c r="T100" s="112"/>
    </row>
    <row r="101" spans="1:20" s="281" customFormat="1" ht="18" customHeight="1" x14ac:dyDescent="0.25">
      <c r="A101" s="228"/>
      <c r="B101" s="304"/>
      <c r="C101" s="304"/>
      <c r="D101" s="282"/>
      <c r="E101" s="218"/>
      <c r="F101" s="218"/>
      <c r="G101" s="218"/>
      <c r="H101" s="218"/>
      <c r="I101" s="218"/>
      <c r="J101" s="219"/>
      <c r="K101" s="311">
        <f>SUM(K90:K100)</f>
        <v>12.07</v>
      </c>
      <c r="L101" s="246"/>
      <c r="O101" s="112"/>
      <c r="P101" s="112"/>
      <c r="Q101" s="112"/>
      <c r="R101" s="112"/>
      <c r="S101" s="112"/>
      <c r="T101" s="112"/>
    </row>
    <row r="102" spans="1:20" s="281" customFormat="1" ht="60" customHeight="1" x14ac:dyDescent="0.25">
      <c r="A102" s="228"/>
      <c r="B102" s="312" t="str">
        <f>'Planila Orçamentária'!C24</f>
        <v>Concreto armado para cinta inferior</v>
      </c>
      <c r="C102" s="304" t="s">
        <v>52</v>
      </c>
      <c r="D102" s="282"/>
      <c r="E102" s="218"/>
      <c r="F102" s="218"/>
      <c r="G102" s="218"/>
      <c r="H102" s="218"/>
      <c r="I102" s="218"/>
      <c r="J102" s="219"/>
      <c r="K102" s="311"/>
      <c r="L102" s="246"/>
      <c r="O102" s="112"/>
      <c r="P102" s="112"/>
      <c r="Q102" s="112"/>
      <c r="R102" s="112"/>
      <c r="S102" s="112"/>
      <c r="T102" s="112"/>
    </row>
    <row r="103" spans="1:20" s="281" customFormat="1" ht="18" customHeight="1" x14ac:dyDescent="0.25">
      <c r="A103" s="228"/>
      <c r="B103" s="304"/>
      <c r="C103" s="304"/>
      <c r="D103" s="282" t="s">
        <v>295</v>
      </c>
      <c r="E103" s="218"/>
      <c r="F103" s="218"/>
      <c r="G103" s="218"/>
      <c r="H103" s="218"/>
      <c r="I103" s="218"/>
      <c r="J103" s="219"/>
      <c r="K103" s="218">
        <f t="shared" ref="K103:K105" si="12">G103*H103*J103</f>
        <v>0</v>
      </c>
      <c r="L103" s="246"/>
      <c r="O103" s="112"/>
      <c r="P103" s="112"/>
      <c r="Q103" s="112"/>
      <c r="R103" s="112"/>
      <c r="S103" s="112"/>
      <c r="T103" s="112"/>
    </row>
    <row r="104" spans="1:20" s="281" customFormat="1" ht="18" customHeight="1" x14ac:dyDescent="0.25">
      <c r="A104" s="228"/>
      <c r="B104" s="304"/>
      <c r="C104" s="304"/>
      <c r="D104" s="282" t="s">
        <v>297</v>
      </c>
      <c r="E104" s="218"/>
      <c r="F104" s="218"/>
      <c r="G104" s="218"/>
      <c r="H104" s="218"/>
      <c r="I104" s="218"/>
      <c r="J104" s="219"/>
      <c r="K104" s="218">
        <f t="shared" si="12"/>
        <v>0</v>
      </c>
      <c r="L104" s="246"/>
      <c r="O104" s="112"/>
      <c r="P104" s="112"/>
      <c r="Q104" s="112"/>
      <c r="R104" s="112"/>
      <c r="S104" s="112"/>
      <c r="T104" s="112"/>
    </row>
    <row r="105" spans="1:20" s="281" customFormat="1" ht="18" customHeight="1" x14ac:dyDescent="0.25">
      <c r="A105" s="228"/>
      <c r="B105" s="304"/>
      <c r="C105" s="304"/>
      <c r="D105" s="282" t="s">
        <v>559</v>
      </c>
      <c r="E105" s="218"/>
      <c r="F105" s="218"/>
      <c r="G105" s="218"/>
      <c r="H105" s="218"/>
      <c r="I105" s="218"/>
      <c r="J105" s="219"/>
      <c r="K105" s="218">
        <f t="shared" si="12"/>
        <v>0</v>
      </c>
      <c r="L105" s="246"/>
      <c r="O105" s="112"/>
      <c r="P105" s="112"/>
      <c r="Q105" s="112"/>
      <c r="R105" s="112"/>
      <c r="S105" s="112"/>
      <c r="T105" s="112"/>
    </row>
    <row r="106" spans="1:20" s="281" customFormat="1" ht="18" customHeight="1" x14ac:dyDescent="0.25">
      <c r="A106" s="228"/>
      <c r="B106" s="304"/>
      <c r="C106" s="304"/>
      <c r="D106" s="282" t="s">
        <v>299</v>
      </c>
      <c r="E106" s="218">
        <v>3.69</v>
      </c>
      <c r="F106" s="218">
        <v>6.3</v>
      </c>
      <c r="G106" s="218">
        <f t="shared" ref="G106:G108" si="13">E106*2+F106*2</f>
        <v>19.98</v>
      </c>
      <c r="H106" s="218">
        <v>0.1</v>
      </c>
      <c r="I106" s="218"/>
      <c r="J106" s="219">
        <v>0.15</v>
      </c>
      <c r="K106" s="218">
        <f>G106*H106*J106</f>
        <v>0.29970000000000002</v>
      </c>
      <c r="L106" s="246"/>
      <c r="O106" s="112"/>
      <c r="P106" s="112"/>
      <c r="Q106" s="112"/>
      <c r="R106" s="112"/>
      <c r="S106" s="112"/>
      <c r="T106" s="112"/>
    </row>
    <row r="107" spans="1:20" s="281" customFormat="1" ht="18" customHeight="1" x14ac:dyDescent="0.25">
      <c r="A107" s="228"/>
      <c r="B107" s="304"/>
      <c r="C107" s="304"/>
      <c r="D107" s="282" t="s">
        <v>300</v>
      </c>
      <c r="E107" s="218">
        <v>5.3</v>
      </c>
      <c r="F107" s="218">
        <v>2.75</v>
      </c>
      <c r="G107" s="218">
        <f t="shared" si="13"/>
        <v>16.100000000000001</v>
      </c>
      <c r="H107" s="218">
        <v>0.1</v>
      </c>
      <c r="I107" s="218"/>
      <c r="J107" s="219">
        <v>0.15</v>
      </c>
      <c r="K107" s="218">
        <f t="shared" ref="K107:K113" si="14">G107*H107*J107</f>
        <v>0.24150000000000005</v>
      </c>
      <c r="L107" s="246"/>
      <c r="O107" s="112"/>
      <c r="P107" s="112"/>
      <c r="Q107" s="112"/>
      <c r="R107" s="112"/>
      <c r="S107" s="112"/>
      <c r="T107" s="112"/>
    </row>
    <row r="108" spans="1:20" s="281" customFormat="1" ht="18" customHeight="1" x14ac:dyDescent="0.25">
      <c r="A108" s="228"/>
      <c r="B108" s="304"/>
      <c r="C108" s="304"/>
      <c r="D108" s="282" t="s">
        <v>301</v>
      </c>
      <c r="E108" s="218">
        <v>3.35</v>
      </c>
      <c r="F108" s="218">
        <v>2.75</v>
      </c>
      <c r="G108" s="218">
        <f t="shared" si="13"/>
        <v>12.2</v>
      </c>
      <c r="H108" s="218">
        <v>0.1</v>
      </c>
      <c r="I108" s="218"/>
      <c r="J108" s="219">
        <v>0.15</v>
      </c>
      <c r="K108" s="218">
        <f t="shared" si="14"/>
        <v>0.183</v>
      </c>
      <c r="L108" s="246"/>
      <c r="O108" s="112"/>
      <c r="P108" s="112"/>
      <c r="Q108" s="112"/>
      <c r="R108" s="112"/>
      <c r="S108" s="112"/>
      <c r="T108" s="112"/>
    </row>
    <row r="109" spans="1:20" s="281" customFormat="1" ht="18" customHeight="1" x14ac:dyDescent="0.25">
      <c r="A109" s="228"/>
      <c r="B109" s="304"/>
      <c r="C109" s="304"/>
      <c r="D109" s="282" t="s">
        <v>302</v>
      </c>
      <c r="E109" s="218"/>
      <c r="F109" s="218"/>
      <c r="G109" s="218"/>
      <c r="H109" s="218"/>
      <c r="I109" s="218"/>
      <c r="J109" s="219"/>
      <c r="K109" s="218">
        <f t="shared" si="14"/>
        <v>0</v>
      </c>
      <c r="L109" s="246"/>
      <c r="O109" s="112"/>
      <c r="P109" s="112"/>
      <c r="Q109" s="112"/>
      <c r="R109" s="112"/>
      <c r="S109" s="112"/>
      <c r="T109" s="112"/>
    </row>
    <row r="110" spans="1:20" s="281" customFormat="1" ht="18" customHeight="1" x14ac:dyDescent="0.25">
      <c r="A110" s="228"/>
      <c r="B110" s="304"/>
      <c r="C110" s="304"/>
      <c r="D110" s="282" t="s">
        <v>560</v>
      </c>
      <c r="E110" s="218"/>
      <c r="F110" s="218"/>
      <c r="G110" s="218"/>
      <c r="H110" s="218"/>
      <c r="I110" s="218"/>
      <c r="J110" s="219"/>
      <c r="K110" s="218">
        <f t="shared" si="14"/>
        <v>0</v>
      </c>
      <c r="L110" s="246"/>
      <c r="O110" s="112"/>
      <c r="P110" s="112"/>
      <c r="Q110" s="112"/>
      <c r="R110" s="112"/>
      <c r="S110" s="112"/>
      <c r="T110" s="112"/>
    </row>
    <row r="111" spans="1:20" s="281" customFormat="1" ht="18" customHeight="1" x14ac:dyDescent="0.25">
      <c r="A111" s="228"/>
      <c r="B111" s="304"/>
      <c r="C111" s="304"/>
      <c r="D111" s="282" t="s">
        <v>303</v>
      </c>
      <c r="E111" s="218"/>
      <c r="F111" s="218"/>
      <c r="G111" s="218"/>
      <c r="H111" s="218"/>
      <c r="I111" s="218"/>
      <c r="J111" s="219"/>
      <c r="K111" s="218">
        <f t="shared" si="14"/>
        <v>0</v>
      </c>
      <c r="L111" s="246"/>
      <c r="O111" s="112"/>
      <c r="P111" s="112"/>
      <c r="Q111" s="112"/>
      <c r="R111" s="112"/>
      <c r="S111" s="112"/>
      <c r="T111" s="112"/>
    </row>
    <row r="112" spans="1:20" s="281" customFormat="1" ht="18" customHeight="1" x14ac:dyDescent="0.25">
      <c r="A112" s="228"/>
      <c r="B112" s="304"/>
      <c r="C112" s="304"/>
      <c r="D112" s="282" t="s">
        <v>561</v>
      </c>
      <c r="E112" s="218"/>
      <c r="F112" s="218"/>
      <c r="G112" s="218"/>
      <c r="H112" s="218"/>
      <c r="I112" s="218"/>
      <c r="J112" s="219"/>
      <c r="K112" s="218">
        <f t="shared" si="14"/>
        <v>0</v>
      </c>
      <c r="L112" s="246"/>
      <c r="O112" s="112"/>
      <c r="P112" s="112"/>
      <c r="Q112" s="112"/>
      <c r="R112" s="112"/>
      <c r="S112" s="112"/>
      <c r="T112" s="112"/>
    </row>
    <row r="113" spans="1:20" s="281" customFormat="1" ht="18" customHeight="1" x14ac:dyDescent="0.25">
      <c r="A113" s="228"/>
      <c r="B113" s="304"/>
      <c r="C113" s="304"/>
      <c r="D113" s="282" t="s">
        <v>304</v>
      </c>
      <c r="E113" s="218"/>
      <c r="F113" s="218"/>
      <c r="G113" s="218"/>
      <c r="H113" s="218"/>
      <c r="I113" s="218"/>
      <c r="J113" s="219"/>
      <c r="K113" s="218">
        <f t="shared" si="14"/>
        <v>0</v>
      </c>
      <c r="L113" s="246"/>
      <c r="O113" s="112"/>
      <c r="P113" s="112"/>
      <c r="Q113" s="112"/>
      <c r="R113" s="112"/>
      <c r="S113" s="112"/>
      <c r="T113" s="112"/>
    </row>
    <row r="114" spans="1:20" s="281" customFormat="1" ht="18" customHeight="1" x14ac:dyDescent="0.25">
      <c r="A114" s="228"/>
      <c r="B114" s="304"/>
      <c r="C114" s="304"/>
      <c r="D114" s="282"/>
      <c r="E114" s="218"/>
      <c r="F114" s="218"/>
      <c r="G114" s="218"/>
      <c r="H114" s="218"/>
      <c r="I114" s="218"/>
      <c r="J114" s="219"/>
      <c r="K114" s="311">
        <f>SUM(K103:K113)</f>
        <v>0.72420000000000018</v>
      </c>
      <c r="L114" s="21"/>
      <c r="O114" s="112"/>
      <c r="P114" s="112"/>
      <c r="Q114" s="112"/>
      <c r="R114" s="112"/>
      <c r="S114" s="112"/>
      <c r="T114" s="112"/>
    </row>
    <row r="115" spans="1:20" s="281" customFormat="1" ht="18" customHeight="1" x14ac:dyDescent="0.25">
      <c r="A115" s="228"/>
      <c r="B115" s="312" t="str">
        <f>'Planila Orçamentária'!C25</f>
        <v xml:space="preserve">Fundação em pedra argamassada </v>
      </c>
      <c r="C115" s="304" t="s">
        <v>16</v>
      </c>
      <c r="D115" s="282"/>
      <c r="E115" s="218"/>
      <c r="F115" s="218"/>
      <c r="G115" s="218"/>
      <c r="H115" s="218"/>
      <c r="I115" s="218"/>
      <c r="J115" s="219"/>
      <c r="K115" s="311"/>
      <c r="L115" s="21"/>
      <c r="O115" s="112"/>
      <c r="P115" s="112"/>
      <c r="Q115" s="112"/>
      <c r="R115" s="112"/>
      <c r="S115" s="112"/>
      <c r="T115" s="112"/>
    </row>
    <row r="116" spans="1:20" s="281" customFormat="1" ht="18" customHeight="1" x14ac:dyDescent="0.25">
      <c r="A116" s="228"/>
      <c r="B116" s="304"/>
      <c r="C116" s="304"/>
      <c r="D116" s="282" t="s">
        <v>295</v>
      </c>
      <c r="E116" s="218"/>
      <c r="F116" s="218"/>
      <c r="G116" s="218"/>
      <c r="H116" s="218"/>
      <c r="I116" s="218"/>
      <c r="J116" s="219"/>
      <c r="K116" s="218"/>
      <c r="L116" s="21"/>
      <c r="O116" s="112"/>
      <c r="P116" s="112"/>
      <c r="Q116" s="112"/>
      <c r="R116" s="112"/>
      <c r="S116" s="112"/>
      <c r="T116" s="112"/>
    </row>
    <row r="117" spans="1:20" s="281" customFormat="1" ht="18" customHeight="1" x14ac:dyDescent="0.25">
      <c r="A117" s="228"/>
      <c r="B117" s="304"/>
      <c r="C117" s="304"/>
      <c r="D117" s="282" t="s">
        <v>297</v>
      </c>
      <c r="E117" s="218"/>
      <c r="F117" s="218"/>
      <c r="G117" s="218"/>
      <c r="H117" s="218"/>
      <c r="I117" s="218"/>
      <c r="J117" s="219"/>
      <c r="K117" s="218"/>
      <c r="L117" s="21"/>
      <c r="O117" s="112"/>
      <c r="P117" s="112"/>
      <c r="Q117" s="112"/>
      <c r="R117" s="112"/>
      <c r="S117" s="112"/>
      <c r="T117" s="112"/>
    </row>
    <row r="118" spans="1:20" s="281" customFormat="1" ht="18" customHeight="1" x14ac:dyDescent="0.25">
      <c r="A118" s="228"/>
      <c r="B118" s="304"/>
      <c r="C118" s="304"/>
      <c r="D118" s="282" t="s">
        <v>559</v>
      </c>
      <c r="E118" s="218"/>
      <c r="F118" s="218"/>
      <c r="G118" s="218"/>
      <c r="H118" s="218"/>
      <c r="I118" s="218"/>
      <c r="J118" s="219"/>
      <c r="K118" s="218"/>
      <c r="L118" s="21"/>
      <c r="O118" s="112"/>
      <c r="P118" s="112"/>
      <c r="Q118" s="112"/>
      <c r="R118" s="112"/>
      <c r="S118" s="112"/>
      <c r="T118" s="112"/>
    </row>
    <row r="119" spans="1:20" s="281" customFormat="1" ht="18" customHeight="1" x14ac:dyDescent="0.25">
      <c r="A119" s="228"/>
      <c r="B119" s="304"/>
      <c r="C119" s="304"/>
      <c r="D119" s="282" t="s">
        <v>299</v>
      </c>
      <c r="E119" s="218">
        <v>3.69</v>
      </c>
      <c r="F119" s="218">
        <v>6.3</v>
      </c>
      <c r="G119" s="218">
        <f t="shared" ref="G119:G121" si="15">E119*2+F119*2</f>
        <v>19.98</v>
      </c>
      <c r="H119" s="218">
        <v>0.25</v>
      </c>
      <c r="I119" s="218">
        <f>G119*H119</f>
        <v>4.9950000000000001</v>
      </c>
      <c r="J119" s="219"/>
      <c r="K119" s="218">
        <f>I119</f>
        <v>4.9950000000000001</v>
      </c>
      <c r="L119" s="21"/>
      <c r="O119" s="112"/>
      <c r="P119" s="112"/>
      <c r="Q119" s="112"/>
      <c r="R119" s="112"/>
      <c r="S119" s="112"/>
      <c r="T119" s="112"/>
    </row>
    <row r="120" spans="1:20" s="281" customFormat="1" ht="18" customHeight="1" x14ac:dyDescent="0.25">
      <c r="A120" s="228"/>
      <c r="B120" s="304"/>
      <c r="C120" s="304"/>
      <c r="D120" s="282" t="s">
        <v>300</v>
      </c>
      <c r="E120" s="218">
        <v>5.3</v>
      </c>
      <c r="F120" s="218">
        <v>2.75</v>
      </c>
      <c r="G120" s="218">
        <f t="shared" si="15"/>
        <v>16.100000000000001</v>
      </c>
      <c r="H120" s="218">
        <v>0.25</v>
      </c>
      <c r="I120" s="218">
        <f t="shared" ref="I120:I121" si="16">G120*H120</f>
        <v>4.0250000000000004</v>
      </c>
      <c r="J120" s="219"/>
      <c r="K120" s="218">
        <f t="shared" ref="K120:K121" si="17">I120</f>
        <v>4.0250000000000004</v>
      </c>
      <c r="L120" s="21"/>
      <c r="O120" s="112"/>
      <c r="P120" s="112"/>
      <c r="Q120" s="112"/>
      <c r="R120" s="112"/>
      <c r="S120" s="112"/>
      <c r="T120" s="112"/>
    </row>
    <row r="121" spans="1:20" s="281" customFormat="1" ht="18" customHeight="1" x14ac:dyDescent="0.25">
      <c r="A121" s="228"/>
      <c r="B121" s="304"/>
      <c r="C121" s="304"/>
      <c r="D121" s="282" t="s">
        <v>301</v>
      </c>
      <c r="E121" s="218">
        <v>3.35</v>
      </c>
      <c r="F121" s="218">
        <v>2.75</v>
      </c>
      <c r="G121" s="218">
        <f t="shared" si="15"/>
        <v>12.2</v>
      </c>
      <c r="H121" s="218">
        <v>0.25</v>
      </c>
      <c r="I121" s="218">
        <f t="shared" si="16"/>
        <v>3.05</v>
      </c>
      <c r="J121" s="219"/>
      <c r="K121" s="218">
        <f t="shared" si="17"/>
        <v>3.05</v>
      </c>
      <c r="L121" s="21"/>
      <c r="O121" s="112"/>
      <c r="P121" s="112"/>
      <c r="Q121" s="112"/>
      <c r="R121" s="112"/>
      <c r="S121" s="112"/>
      <c r="T121" s="112"/>
    </row>
    <row r="122" spans="1:20" s="281" customFormat="1" ht="18" customHeight="1" x14ac:dyDescent="0.25">
      <c r="A122" s="228"/>
      <c r="B122" s="304"/>
      <c r="C122" s="304"/>
      <c r="D122" s="282" t="s">
        <v>302</v>
      </c>
      <c r="E122" s="218"/>
      <c r="F122" s="218"/>
      <c r="G122" s="218"/>
      <c r="H122" s="218"/>
      <c r="I122" s="218"/>
      <c r="J122" s="219"/>
      <c r="K122" s="218"/>
      <c r="L122" s="21"/>
      <c r="O122" s="112"/>
      <c r="P122" s="112"/>
      <c r="Q122" s="112"/>
      <c r="R122" s="112"/>
      <c r="S122" s="112"/>
      <c r="T122" s="112"/>
    </row>
    <row r="123" spans="1:20" s="281" customFormat="1" ht="18" customHeight="1" x14ac:dyDescent="0.25">
      <c r="A123" s="228"/>
      <c r="B123" s="304"/>
      <c r="C123" s="304"/>
      <c r="D123" s="282" t="s">
        <v>560</v>
      </c>
      <c r="E123" s="218"/>
      <c r="F123" s="218"/>
      <c r="G123" s="218"/>
      <c r="H123" s="218"/>
      <c r="I123" s="218"/>
      <c r="J123" s="219"/>
      <c r="K123" s="218"/>
      <c r="L123" s="21"/>
      <c r="O123" s="112"/>
      <c r="P123" s="112"/>
      <c r="Q123" s="112"/>
      <c r="R123" s="112"/>
      <c r="S123" s="112"/>
      <c r="T123" s="112"/>
    </row>
    <row r="124" spans="1:20" s="281" customFormat="1" ht="18" customHeight="1" x14ac:dyDescent="0.25">
      <c r="A124" s="228"/>
      <c r="B124" s="304"/>
      <c r="C124" s="304"/>
      <c r="D124" s="282" t="s">
        <v>303</v>
      </c>
      <c r="E124" s="218"/>
      <c r="F124" s="218"/>
      <c r="G124" s="218"/>
      <c r="H124" s="218"/>
      <c r="I124" s="218"/>
      <c r="J124" s="219"/>
      <c r="K124" s="218"/>
      <c r="L124" s="21"/>
      <c r="O124" s="112"/>
      <c r="P124" s="112"/>
      <c r="Q124" s="112"/>
      <c r="R124" s="112"/>
      <c r="S124" s="112"/>
      <c r="T124" s="112"/>
    </row>
    <row r="125" spans="1:20" s="281" customFormat="1" ht="18" customHeight="1" x14ac:dyDescent="0.25">
      <c r="A125" s="228"/>
      <c r="B125" s="304"/>
      <c r="C125" s="304"/>
      <c r="D125" s="282" t="s">
        <v>561</v>
      </c>
      <c r="E125" s="218"/>
      <c r="F125" s="218"/>
      <c r="G125" s="218"/>
      <c r="H125" s="218"/>
      <c r="I125" s="218"/>
      <c r="J125" s="219"/>
      <c r="K125" s="218"/>
      <c r="L125" s="21"/>
      <c r="O125" s="112"/>
      <c r="P125" s="112"/>
      <c r="Q125" s="112"/>
      <c r="R125" s="112"/>
      <c r="S125" s="112"/>
      <c r="T125" s="112"/>
    </row>
    <row r="126" spans="1:20" s="281" customFormat="1" ht="18" customHeight="1" x14ac:dyDescent="0.25">
      <c r="A126" s="228"/>
      <c r="B126" s="304"/>
      <c r="C126" s="304"/>
      <c r="D126" s="282" t="s">
        <v>304</v>
      </c>
      <c r="E126" s="218"/>
      <c r="F126" s="218"/>
      <c r="G126" s="218"/>
      <c r="H126" s="218"/>
      <c r="I126" s="218"/>
      <c r="J126" s="219"/>
      <c r="K126" s="218">
        <f t="shared" ref="K126" si="18">G126*H126*J126</f>
        <v>0</v>
      </c>
      <c r="L126" s="21"/>
      <c r="O126" s="112"/>
      <c r="P126" s="112"/>
      <c r="Q126" s="112"/>
      <c r="R126" s="112"/>
      <c r="S126" s="112"/>
      <c r="T126" s="112"/>
    </row>
    <row r="127" spans="1:20" s="281" customFormat="1" ht="18" customHeight="1" x14ac:dyDescent="0.25">
      <c r="A127" s="228"/>
      <c r="B127" s="304"/>
      <c r="C127" s="304"/>
      <c r="D127" s="282"/>
      <c r="E127" s="218"/>
      <c r="F127" s="218"/>
      <c r="G127" s="218"/>
      <c r="H127" s="218"/>
      <c r="I127" s="218"/>
      <c r="J127" s="219"/>
      <c r="K127" s="311">
        <f>SUM(K116:K126)</f>
        <v>12.07</v>
      </c>
      <c r="L127" s="21"/>
      <c r="O127" s="112"/>
      <c r="P127" s="112"/>
      <c r="Q127" s="112"/>
      <c r="R127" s="112"/>
      <c r="S127" s="112"/>
      <c r="T127" s="112"/>
    </row>
    <row r="128" spans="1:20" s="281" customFormat="1" ht="18" customHeight="1" x14ac:dyDescent="0.25">
      <c r="A128" s="228"/>
      <c r="B128" s="312" t="str">
        <f>'Planila Orçamentária'!C26</f>
        <v xml:space="preserve">Alvenaria de embasamento tijolo cerâmico e=15cm </v>
      </c>
      <c r="C128" s="304"/>
      <c r="D128" s="282"/>
      <c r="E128" s="218"/>
      <c r="F128" s="218"/>
      <c r="G128" s="218"/>
      <c r="H128" s="218"/>
      <c r="I128" s="218"/>
      <c r="J128" s="219"/>
      <c r="K128" s="311"/>
      <c r="L128" s="21"/>
      <c r="O128" s="112"/>
      <c r="P128" s="112"/>
      <c r="Q128" s="112"/>
      <c r="R128" s="112"/>
      <c r="S128" s="112"/>
      <c r="T128" s="112"/>
    </row>
    <row r="129" spans="1:20" s="281" customFormat="1" ht="18" customHeight="1" x14ac:dyDescent="0.25">
      <c r="A129" s="228"/>
      <c r="B129" s="304"/>
      <c r="C129" s="304"/>
      <c r="D129" s="282" t="s">
        <v>295</v>
      </c>
      <c r="E129" s="218"/>
      <c r="F129" s="218"/>
      <c r="G129" s="218"/>
      <c r="H129" s="218"/>
      <c r="I129" s="218"/>
      <c r="J129" s="219"/>
      <c r="K129" s="218">
        <f t="shared" ref="K129:K131" si="19">G129*H129*J129</f>
        <v>0</v>
      </c>
      <c r="L129" s="21"/>
      <c r="O129" s="112"/>
      <c r="P129" s="112"/>
      <c r="Q129" s="112"/>
      <c r="R129" s="112"/>
      <c r="S129" s="112"/>
      <c r="T129" s="112"/>
    </row>
    <row r="130" spans="1:20" s="281" customFormat="1" ht="18" customHeight="1" x14ac:dyDescent="0.25">
      <c r="A130" s="228"/>
      <c r="B130" s="304"/>
      <c r="C130" s="304"/>
      <c r="D130" s="282" t="s">
        <v>297</v>
      </c>
      <c r="E130" s="218"/>
      <c r="F130" s="218"/>
      <c r="G130" s="218"/>
      <c r="H130" s="218"/>
      <c r="I130" s="218"/>
      <c r="J130" s="219"/>
      <c r="K130" s="218">
        <f t="shared" si="19"/>
        <v>0</v>
      </c>
      <c r="L130" s="21"/>
      <c r="O130" s="112"/>
      <c r="P130" s="112"/>
      <c r="Q130" s="112"/>
      <c r="R130" s="112"/>
      <c r="S130" s="112"/>
      <c r="T130" s="112"/>
    </row>
    <row r="131" spans="1:20" s="281" customFormat="1" ht="18" customHeight="1" x14ac:dyDescent="0.25">
      <c r="A131" s="228"/>
      <c r="B131" s="304"/>
      <c r="C131" s="304"/>
      <c r="D131" s="282" t="s">
        <v>559</v>
      </c>
      <c r="E131" s="218"/>
      <c r="F131" s="218"/>
      <c r="G131" s="218"/>
      <c r="H131" s="218"/>
      <c r="I131" s="218"/>
      <c r="J131" s="219"/>
      <c r="K131" s="218">
        <f t="shared" si="19"/>
        <v>0</v>
      </c>
      <c r="L131" s="21"/>
      <c r="O131" s="112"/>
      <c r="P131" s="112"/>
      <c r="Q131" s="112"/>
      <c r="R131" s="112"/>
      <c r="S131" s="112"/>
      <c r="T131" s="112"/>
    </row>
    <row r="132" spans="1:20" s="281" customFormat="1" ht="18" customHeight="1" x14ac:dyDescent="0.25">
      <c r="A132" s="228"/>
      <c r="B132" s="304"/>
      <c r="C132" s="304"/>
      <c r="D132" s="282" t="s">
        <v>299</v>
      </c>
      <c r="E132" s="218">
        <v>3.69</v>
      </c>
      <c r="F132" s="218">
        <v>1.2</v>
      </c>
      <c r="G132" s="218">
        <f t="shared" ref="G132:G139" si="20">E132*2+F132*2</f>
        <v>9.7799999999999994</v>
      </c>
      <c r="H132" s="218">
        <v>0.05</v>
      </c>
      <c r="I132" s="218">
        <f t="shared" ref="I132:I139" si="21">E132*F132</f>
        <v>4.4279999999999999</v>
      </c>
      <c r="J132" s="219">
        <v>0.1</v>
      </c>
      <c r="K132" s="218">
        <f>G132*H132*J132</f>
        <v>4.8899999999999999E-2</v>
      </c>
      <c r="L132" s="21"/>
      <c r="O132" s="112"/>
      <c r="P132" s="112"/>
      <c r="Q132" s="112"/>
      <c r="R132" s="112"/>
      <c r="S132" s="112"/>
      <c r="T132" s="112"/>
    </row>
    <row r="133" spans="1:20" s="281" customFormat="1" ht="18" customHeight="1" x14ac:dyDescent="0.25">
      <c r="A133" s="228"/>
      <c r="B133" s="304"/>
      <c r="C133" s="304"/>
      <c r="D133" s="282" t="s">
        <v>300</v>
      </c>
      <c r="E133" s="218">
        <v>5.3</v>
      </c>
      <c r="F133" s="218">
        <v>2.75</v>
      </c>
      <c r="G133" s="218">
        <f t="shared" si="20"/>
        <v>16.100000000000001</v>
      </c>
      <c r="H133" s="218">
        <v>0.05</v>
      </c>
      <c r="I133" s="218">
        <f t="shared" si="21"/>
        <v>14.574999999999999</v>
      </c>
      <c r="J133" s="219">
        <v>0.1</v>
      </c>
      <c r="K133" s="218">
        <f t="shared" ref="K133:K139" si="22">G133*H133*J133</f>
        <v>8.0500000000000016E-2</v>
      </c>
      <c r="L133" s="21"/>
      <c r="O133" s="112"/>
      <c r="P133" s="112"/>
      <c r="Q133" s="112"/>
      <c r="R133" s="112"/>
      <c r="S133" s="112"/>
      <c r="T133" s="112"/>
    </row>
    <row r="134" spans="1:20" s="281" customFormat="1" ht="18" customHeight="1" x14ac:dyDescent="0.25">
      <c r="A134" s="228"/>
      <c r="B134" s="304"/>
      <c r="C134" s="304"/>
      <c r="D134" s="282" t="s">
        <v>301</v>
      </c>
      <c r="E134" s="218">
        <v>3.35</v>
      </c>
      <c r="F134" s="218">
        <v>2</v>
      </c>
      <c r="G134" s="218">
        <f t="shared" si="20"/>
        <v>10.7</v>
      </c>
      <c r="H134" s="218">
        <v>0.05</v>
      </c>
      <c r="I134" s="218">
        <f t="shared" si="21"/>
        <v>6.7</v>
      </c>
      <c r="J134" s="219">
        <v>0.1</v>
      </c>
      <c r="K134" s="218">
        <f t="shared" si="22"/>
        <v>5.3500000000000006E-2</v>
      </c>
      <c r="L134" s="21"/>
      <c r="O134" s="112"/>
      <c r="P134" s="112"/>
      <c r="Q134" s="112"/>
      <c r="R134" s="112"/>
      <c r="S134" s="112"/>
      <c r="T134" s="112"/>
    </row>
    <row r="135" spans="1:20" s="281" customFormat="1" ht="18" customHeight="1" x14ac:dyDescent="0.25">
      <c r="A135" s="228"/>
      <c r="B135" s="304"/>
      <c r="C135" s="304"/>
      <c r="D135" s="282" t="s">
        <v>302</v>
      </c>
      <c r="E135" s="218"/>
      <c r="F135" s="218"/>
      <c r="G135" s="218"/>
      <c r="H135" s="218"/>
      <c r="I135" s="218"/>
      <c r="J135" s="219"/>
      <c r="K135" s="218">
        <f t="shared" si="22"/>
        <v>0</v>
      </c>
      <c r="L135" s="21"/>
      <c r="O135" s="112"/>
      <c r="P135" s="112"/>
      <c r="Q135" s="112"/>
      <c r="R135" s="112"/>
      <c r="S135" s="112"/>
      <c r="T135" s="112"/>
    </row>
    <row r="136" spans="1:20" s="281" customFormat="1" ht="18" customHeight="1" x14ac:dyDescent="0.25">
      <c r="A136" s="228"/>
      <c r="B136" s="304"/>
      <c r="C136" s="304"/>
      <c r="D136" s="282" t="s">
        <v>560</v>
      </c>
      <c r="E136" s="218"/>
      <c r="F136" s="218"/>
      <c r="G136" s="218"/>
      <c r="H136" s="218"/>
      <c r="I136" s="218"/>
      <c r="J136" s="219"/>
      <c r="K136" s="218">
        <f t="shared" si="22"/>
        <v>0</v>
      </c>
      <c r="L136" s="21"/>
      <c r="O136" s="112"/>
      <c r="P136" s="112"/>
      <c r="Q136" s="112"/>
      <c r="R136" s="112"/>
      <c r="S136" s="112"/>
      <c r="T136" s="112"/>
    </row>
    <row r="137" spans="1:20" s="281" customFormat="1" ht="18" customHeight="1" x14ac:dyDescent="0.25">
      <c r="A137" s="228"/>
      <c r="B137" s="304"/>
      <c r="C137" s="304"/>
      <c r="D137" s="282" t="s">
        <v>303</v>
      </c>
      <c r="E137" s="218"/>
      <c r="F137" s="218"/>
      <c r="G137" s="218"/>
      <c r="H137" s="218"/>
      <c r="I137" s="218"/>
      <c r="J137" s="219"/>
      <c r="K137" s="218">
        <f t="shared" si="22"/>
        <v>0</v>
      </c>
      <c r="L137" s="21"/>
      <c r="O137" s="112"/>
      <c r="P137" s="112"/>
      <c r="Q137" s="112"/>
      <c r="R137" s="112"/>
      <c r="S137" s="112"/>
      <c r="T137" s="112"/>
    </row>
    <row r="138" spans="1:20" s="281" customFormat="1" ht="18" customHeight="1" x14ac:dyDescent="0.25">
      <c r="A138" s="228"/>
      <c r="B138" s="304"/>
      <c r="C138" s="304"/>
      <c r="D138" s="282" t="s">
        <v>561</v>
      </c>
      <c r="E138" s="218"/>
      <c r="F138" s="218"/>
      <c r="G138" s="218"/>
      <c r="H138" s="218"/>
      <c r="I138" s="218"/>
      <c r="J138" s="219"/>
      <c r="K138" s="218">
        <f t="shared" si="22"/>
        <v>0</v>
      </c>
      <c r="L138" s="21"/>
      <c r="O138" s="112"/>
      <c r="P138" s="112"/>
      <c r="Q138" s="112"/>
      <c r="R138" s="112"/>
      <c r="S138" s="112"/>
      <c r="T138" s="112"/>
    </row>
    <row r="139" spans="1:20" s="281" customFormat="1" ht="18" customHeight="1" x14ac:dyDescent="0.25">
      <c r="A139" s="228"/>
      <c r="B139" s="304"/>
      <c r="C139" s="304"/>
      <c r="D139" s="282" t="s">
        <v>304</v>
      </c>
      <c r="E139" s="218">
        <v>3</v>
      </c>
      <c r="F139" s="218">
        <v>5.52</v>
      </c>
      <c r="G139" s="218">
        <f t="shared" si="20"/>
        <v>17.04</v>
      </c>
      <c r="H139" s="218">
        <v>0.05</v>
      </c>
      <c r="I139" s="218">
        <f t="shared" si="21"/>
        <v>16.559999999999999</v>
      </c>
      <c r="J139" s="219">
        <v>0.1</v>
      </c>
      <c r="K139" s="218">
        <f t="shared" si="22"/>
        <v>8.5199999999999998E-2</v>
      </c>
      <c r="L139" s="21"/>
      <c r="O139" s="112"/>
      <c r="P139" s="112"/>
      <c r="Q139" s="112"/>
      <c r="R139" s="112"/>
      <c r="S139" s="112"/>
      <c r="T139" s="112"/>
    </row>
    <row r="140" spans="1:20" s="281" customFormat="1" ht="18" customHeight="1" x14ac:dyDescent="0.25">
      <c r="A140" s="228"/>
      <c r="B140" s="304"/>
      <c r="C140" s="304"/>
      <c r="D140" s="282"/>
      <c r="E140" s="218"/>
      <c r="F140" s="218"/>
      <c r="G140" s="218"/>
      <c r="H140" s="218"/>
      <c r="I140" s="218"/>
      <c r="J140" s="219"/>
      <c r="K140" s="311">
        <f>SUM(K129:K139)</f>
        <v>0.2681</v>
      </c>
      <c r="L140" s="21"/>
      <c r="O140" s="112"/>
      <c r="P140" s="112"/>
      <c r="Q140" s="112"/>
      <c r="R140" s="112"/>
      <c r="S140" s="112"/>
      <c r="T140" s="112"/>
    </row>
    <row r="141" spans="1:20" s="281" customFormat="1" ht="18" customHeight="1" x14ac:dyDescent="0.25">
      <c r="A141" s="228"/>
      <c r="B141" s="312" t="str">
        <f>'Planila Orçamentária'!C27</f>
        <v xml:space="preserve">Concreto ciclópico </v>
      </c>
      <c r="C141" s="304"/>
      <c r="D141" s="282"/>
      <c r="E141" s="218"/>
      <c r="F141" s="218"/>
      <c r="G141" s="218"/>
      <c r="H141" s="218"/>
      <c r="I141" s="218"/>
      <c r="J141" s="219"/>
      <c r="K141" s="311"/>
      <c r="L141" s="21"/>
      <c r="O141" s="112"/>
      <c r="P141" s="112"/>
      <c r="Q141" s="112"/>
      <c r="R141" s="112"/>
      <c r="S141" s="112"/>
      <c r="T141" s="112"/>
    </row>
    <row r="142" spans="1:20" s="281" customFormat="1" ht="18" customHeight="1" x14ac:dyDescent="0.25">
      <c r="A142" s="228"/>
      <c r="B142" s="304"/>
      <c r="C142" s="304"/>
      <c r="D142" s="282" t="s">
        <v>295</v>
      </c>
      <c r="E142" s="218"/>
      <c r="F142" s="218"/>
      <c r="G142" s="218"/>
      <c r="H142" s="218"/>
      <c r="I142" s="218"/>
      <c r="J142" s="219"/>
      <c r="K142" s="218">
        <f>G142*H142*J142</f>
        <v>0</v>
      </c>
      <c r="L142" s="21"/>
      <c r="O142" s="112"/>
      <c r="P142" s="112"/>
      <c r="Q142" s="112"/>
      <c r="R142" s="112"/>
      <c r="S142" s="112"/>
      <c r="T142" s="112"/>
    </row>
    <row r="143" spans="1:20" s="281" customFormat="1" ht="18" customHeight="1" x14ac:dyDescent="0.25">
      <c r="A143" s="228"/>
      <c r="B143" s="304"/>
      <c r="C143" s="304"/>
      <c r="D143" s="282" t="s">
        <v>297</v>
      </c>
      <c r="E143" s="218"/>
      <c r="F143" s="218"/>
      <c r="G143" s="218"/>
      <c r="H143" s="218"/>
      <c r="I143" s="218"/>
      <c r="J143" s="219"/>
      <c r="K143" s="218">
        <f t="shared" ref="K143:K152" si="23">G143*H143*J143</f>
        <v>0</v>
      </c>
      <c r="L143" s="21"/>
      <c r="O143" s="112"/>
      <c r="P143" s="112"/>
      <c r="Q143" s="112"/>
      <c r="R143" s="112"/>
      <c r="S143" s="112"/>
      <c r="T143" s="112"/>
    </row>
    <row r="144" spans="1:20" s="281" customFormat="1" ht="18" customHeight="1" x14ac:dyDescent="0.25">
      <c r="A144" s="228"/>
      <c r="B144" s="304"/>
      <c r="C144" s="304"/>
      <c r="D144" s="282" t="s">
        <v>559</v>
      </c>
      <c r="E144" s="218"/>
      <c r="F144" s="218"/>
      <c r="G144" s="218"/>
      <c r="H144" s="218"/>
      <c r="I144" s="218"/>
      <c r="J144" s="219"/>
      <c r="K144" s="218">
        <f t="shared" si="23"/>
        <v>0</v>
      </c>
      <c r="L144" s="21"/>
      <c r="O144" s="112"/>
      <c r="P144" s="112"/>
      <c r="Q144" s="112"/>
      <c r="R144" s="112"/>
      <c r="S144" s="112"/>
      <c r="T144" s="112"/>
    </row>
    <row r="145" spans="1:20" s="281" customFormat="1" ht="18" customHeight="1" x14ac:dyDescent="0.25">
      <c r="A145" s="228"/>
      <c r="B145" s="304"/>
      <c r="C145" s="304"/>
      <c r="D145" s="282" t="s">
        <v>299</v>
      </c>
      <c r="E145" s="218">
        <v>3.69</v>
      </c>
      <c r="F145" s="218">
        <v>1.2</v>
      </c>
      <c r="G145" s="218">
        <f t="shared" ref="G145:G147" si="24">E145*2+F145*2</f>
        <v>9.7799999999999994</v>
      </c>
      <c r="H145" s="218">
        <v>0.05</v>
      </c>
      <c r="I145" s="218">
        <f t="shared" ref="I145:I147" si="25">E145*F145</f>
        <v>4.4279999999999999</v>
      </c>
      <c r="J145" s="219">
        <v>0.2</v>
      </c>
      <c r="K145" s="218">
        <f t="shared" si="23"/>
        <v>9.7799999999999998E-2</v>
      </c>
      <c r="L145" s="21"/>
      <c r="O145" s="112"/>
      <c r="P145" s="112"/>
      <c r="Q145" s="112"/>
      <c r="R145" s="112"/>
      <c r="S145" s="112"/>
      <c r="T145" s="112"/>
    </row>
    <row r="146" spans="1:20" s="281" customFormat="1" ht="18" customHeight="1" x14ac:dyDescent="0.25">
      <c r="A146" s="228"/>
      <c r="B146" s="304"/>
      <c r="C146" s="304"/>
      <c r="D146" s="282" t="s">
        <v>300</v>
      </c>
      <c r="E146" s="218">
        <v>5.3</v>
      </c>
      <c r="F146" s="218">
        <v>2.75</v>
      </c>
      <c r="G146" s="218">
        <f t="shared" si="24"/>
        <v>16.100000000000001</v>
      </c>
      <c r="H146" s="218">
        <v>0.05</v>
      </c>
      <c r="I146" s="218">
        <f t="shared" si="25"/>
        <v>14.574999999999999</v>
      </c>
      <c r="J146" s="219">
        <v>0.2</v>
      </c>
      <c r="K146" s="218">
        <f t="shared" si="23"/>
        <v>0.16100000000000003</v>
      </c>
      <c r="L146" s="21"/>
      <c r="O146" s="112"/>
      <c r="P146" s="112"/>
      <c r="Q146" s="112"/>
      <c r="R146" s="112"/>
      <c r="S146" s="112"/>
      <c r="T146" s="112"/>
    </row>
    <row r="147" spans="1:20" s="281" customFormat="1" ht="18" customHeight="1" x14ac:dyDescent="0.25">
      <c r="A147" s="228"/>
      <c r="B147" s="304"/>
      <c r="C147" s="304"/>
      <c r="D147" s="282" t="s">
        <v>301</v>
      </c>
      <c r="E147" s="218">
        <v>3.35</v>
      </c>
      <c r="F147" s="218">
        <v>2</v>
      </c>
      <c r="G147" s="218">
        <f t="shared" si="24"/>
        <v>10.7</v>
      </c>
      <c r="H147" s="218">
        <v>0.05</v>
      </c>
      <c r="I147" s="218">
        <f t="shared" si="25"/>
        <v>6.7</v>
      </c>
      <c r="J147" s="219">
        <v>0.2</v>
      </c>
      <c r="K147" s="218">
        <f t="shared" si="23"/>
        <v>0.10700000000000001</v>
      </c>
      <c r="L147" s="21"/>
      <c r="O147" s="112"/>
      <c r="P147" s="112"/>
      <c r="Q147" s="112"/>
      <c r="R147" s="112"/>
      <c r="S147" s="112"/>
      <c r="T147" s="112"/>
    </row>
    <row r="148" spans="1:20" s="281" customFormat="1" ht="18" customHeight="1" x14ac:dyDescent="0.25">
      <c r="A148" s="228"/>
      <c r="B148" s="304"/>
      <c r="C148" s="304"/>
      <c r="D148" s="282" t="s">
        <v>302</v>
      </c>
      <c r="E148" s="218"/>
      <c r="F148" s="218"/>
      <c r="G148" s="218"/>
      <c r="H148" s="218"/>
      <c r="I148" s="218"/>
      <c r="J148" s="219"/>
      <c r="K148" s="218">
        <f t="shared" si="23"/>
        <v>0</v>
      </c>
      <c r="L148" s="21"/>
      <c r="O148" s="112"/>
      <c r="P148" s="112"/>
      <c r="Q148" s="112"/>
      <c r="R148" s="112"/>
      <c r="S148" s="112"/>
      <c r="T148" s="112"/>
    </row>
    <row r="149" spans="1:20" s="281" customFormat="1" ht="18" customHeight="1" x14ac:dyDescent="0.25">
      <c r="A149" s="228"/>
      <c r="B149" s="304"/>
      <c r="C149" s="304"/>
      <c r="D149" s="282" t="s">
        <v>560</v>
      </c>
      <c r="E149" s="218"/>
      <c r="F149" s="218"/>
      <c r="G149" s="218"/>
      <c r="H149" s="218"/>
      <c r="I149" s="218"/>
      <c r="J149" s="219"/>
      <c r="K149" s="218">
        <f t="shared" si="23"/>
        <v>0</v>
      </c>
      <c r="L149" s="21"/>
      <c r="O149" s="112"/>
      <c r="P149" s="112"/>
      <c r="Q149" s="112"/>
      <c r="R149" s="112"/>
      <c r="S149" s="112"/>
      <c r="T149" s="112"/>
    </row>
    <row r="150" spans="1:20" s="281" customFormat="1" ht="18" customHeight="1" x14ac:dyDescent="0.25">
      <c r="A150" s="228"/>
      <c r="B150" s="304"/>
      <c r="C150" s="304"/>
      <c r="D150" s="282" t="s">
        <v>303</v>
      </c>
      <c r="E150" s="218"/>
      <c r="F150" s="218"/>
      <c r="G150" s="218"/>
      <c r="H150" s="218"/>
      <c r="I150" s="218"/>
      <c r="J150" s="219"/>
      <c r="K150" s="218">
        <f t="shared" si="23"/>
        <v>0</v>
      </c>
      <c r="L150" s="21"/>
      <c r="O150" s="112"/>
      <c r="P150" s="112"/>
      <c r="Q150" s="112"/>
      <c r="R150" s="112"/>
      <c r="S150" s="112"/>
      <c r="T150" s="112"/>
    </row>
    <row r="151" spans="1:20" s="281" customFormat="1" ht="18" customHeight="1" x14ac:dyDescent="0.25">
      <c r="A151" s="228"/>
      <c r="B151" s="304"/>
      <c r="C151" s="304"/>
      <c r="D151" s="282" t="s">
        <v>561</v>
      </c>
      <c r="E151" s="218"/>
      <c r="F151" s="218"/>
      <c r="G151" s="218"/>
      <c r="H151" s="218"/>
      <c r="I151" s="218"/>
      <c r="J151" s="219"/>
      <c r="K151" s="218">
        <f t="shared" si="23"/>
        <v>0</v>
      </c>
      <c r="L151" s="21"/>
      <c r="O151" s="112"/>
      <c r="P151" s="112"/>
      <c r="Q151" s="112"/>
      <c r="R151" s="112"/>
      <c r="S151" s="112"/>
      <c r="T151" s="112"/>
    </row>
    <row r="152" spans="1:20" s="281" customFormat="1" ht="18" customHeight="1" x14ac:dyDescent="0.25">
      <c r="A152" s="228"/>
      <c r="B152" s="304"/>
      <c r="C152" s="304"/>
      <c r="D152" s="282" t="s">
        <v>304</v>
      </c>
      <c r="E152" s="218">
        <v>3</v>
      </c>
      <c r="F152" s="218">
        <v>5.52</v>
      </c>
      <c r="G152" s="218">
        <f t="shared" ref="G152" si="26">E152*2+F152*2</f>
        <v>17.04</v>
      </c>
      <c r="H152" s="218">
        <v>0.05</v>
      </c>
      <c r="I152" s="218">
        <f t="shared" ref="I152" si="27">E152*F152</f>
        <v>16.559999999999999</v>
      </c>
      <c r="J152" s="219">
        <v>0.2</v>
      </c>
      <c r="K152" s="218">
        <f t="shared" si="23"/>
        <v>0.1704</v>
      </c>
      <c r="L152" s="21"/>
      <c r="O152" s="112"/>
      <c r="P152" s="112"/>
      <c r="Q152" s="112"/>
      <c r="R152" s="112"/>
      <c r="S152" s="112"/>
      <c r="T152" s="112"/>
    </row>
    <row r="153" spans="1:20" s="281" customFormat="1" ht="18" customHeight="1" x14ac:dyDescent="0.25">
      <c r="A153" s="228"/>
      <c r="B153" s="304"/>
      <c r="C153" s="304"/>
      <c r="D153" s="282"/>
      <c r="E153" s="218"/>
      <c r="F153" s="218"/>
      <c r="G153" s="218"/>
      <c r="H153" s="218"/>
      <c r="I153" s="218"/>
      <c r="J153" s="219"/>
      <c r="K153" s="311">
        <f>SUM(K142:K152)</f>
        <v>0.53620000000000001</v>
      </c>
      <c r="L153" s="21"/>
      <c r="O153" s="112"/>
      <c r="P153" s="112"/>
      <c r="Q153" s="112"/>
      <c r="R153" s="112"/>
      <c r="S153" s="112"/>
      <c r="T153" s="112"/>
    </row>
    <row r="154" spans="1:20" s="281" customFormat="1" ht="18" customHeight="1" x14ac:dyDescent="0.25">
      <c r="A154" s="228"/>
      <c r="B154" s="312" t="str">
        <f>'Planila Orçamentária'!C28</f>
        <v xml:space="preserve">Lastro de impermeabilização preparo mecânica inclusive aditivo e=7cm </v>
      </c>
      <c r="C154" s="304"/>
      <c r="D154" s="282"/>
      <c r="E154" s="218"/>
      <c r="F154" s="218"/>
      <c r="G154" s="218"/>
      <c r="H154" s="218"/>
      <c r="I154" s="218"/>
      <c r="J154" s="219"/>
      <c r="K154" s="311"/>
      <c r="L154" s="21"/>
      <c r="O154" s="112"/>
      <c r="P154" s="112"/>
      <c r="Q154" s="112"/>
      <c r="R154" s="112"/>
      <c r="S154" s="112"/>
      <c r="T154" s="112"/>
    </row>
    <row r="155" spans="1:20" s="281" customFormat="1" ht="18" customHeight="1" x14ac:dyDescent="0.25">
      <c r="A155" s="228"/>
      <c r="B155" s="304"/>
      <c r="C155" s="304"/>
      <c r="D155" s="282" t="s">
        <v>295</v>
      </c>
      <c r="E155" s="218"/>
      <c r="F155" s="218"/>
      <c r="G155" s="218"/>
      <c r="H155" s="218"/>
      <c r="I155" s="218"/>
      <c r="J155" s="219"/>
      <c r="K155" s="218">
        <f>G155*H155</f>
        <v>0</v>
      </c>
      <c r="L155" s="21"/>
      <c r="O155" s="112"/>
      <c r="P155" s="112"/>
      <c r="Q155" s="112"/>
      <c r="R155" s="112"/>
      <c r="S155" s="112"/>
      <c r="T155" s="112"/>
    </row>
    <row r="156" spans="1:20" s="281" customFormat="1" ht="18" customHeight="1" x14ac:dyDescent="0.25">
      <c r="A156" s="228"/>
      <c r="B156" s="304"/>
      <c r="C156" s="304"/>
      <c r="D156" s="282" t="s">
        <v>297</v>
      </c>
      <c r="E156" s="218"/>
      <c r="F156" s="218"/>
      <c r="G156" s="218"/>
      <c r="H156" s="218"/>
      <c r="I156" s="218"/>
      <c r="J156" s="219"/>
      <c r="K156" s="218">
        <f t="shared" ref="K156:K165" si="28">G156*H156</f>
        <v>0</v>
      </c>
      <c r="L156" s="21"/>
      <c r="O156" s="112"/>
      <c r="P156" s="112"/>
      <c r="Q156" s="112"/>
      <c r="R156" s="112"/>
      <c r="S156" s="112"/>
      <c r="T156" s="112"/>
    </row>
    <row r="157" spans="1:20" s="281" customFormat="1" ht="18" customHeight="1" x14ac:dyDescent="0.25">
      <c r="A157" s="228"/>
      <c r="B157" s="304"/>
      <c r="C157" s="304"/>
      <c r="D157" s="282" t="s">
        <v>559</v>
      </c>
      <c r="E157" s="218"/>
      <c r="F157" s="218"/>
      <c r="G157" s="218"/>
      <c r="H157" s="218"/>
      <c r="I157" s="218"/>
      <c r="J157" s="219"/>
      <c r="K157" s="218">
        <f t="shared" si="28"/>
        <v>0</v>
      </c>
      <c r="L157" s="21"/>
      <c r="O157" s="112"/>
      <c r="P157" s="112"/>
      <c r="Q157" s="112"/>
      <c r="R157" s="112"/>
      <c r="S157" s="112"/>
      <c r="T157" s="112"/>
    </row>
    <row r="158" spans="1:20" s="281" customFormat="1" ht="18" customHeight="1" x14ac:dyDescent="0.25">
      <c r="A158" s="228"/>
      <c r="B158" s="304"/>
      <c r="C158" s="304"/>
      <c r="D158" s="282" t="s">
        <v>299</v>
      </c>
      <c r="E158" s="218">
        <v>1</v>
      </c>
      <c r="F158" s="218">
        <v>1.2</v>
      </c>
      <c r="G158" s="218">
        <f t="shared" ref="G158:G160" si="29">E158*2+F158*2</f>
        <v>4.4000000000000004</v>
      </c>
      <c r="H158" s="218">
        <v>7.0000000000000007E-2</v>
      </c>
      <c r="I158" s="218">
        <f t="shared" ref="I158:I160" si="30">E158*F158</f>
        <v>1.2</v>
      </c>
      <c r="J158" s="219"/>
      <c r="K158" s="218">
        <f t="shared" si="28"/>
        <v>0.30800000000000005</v>
      </c>
      <c r="L158" s="21"/>
      <c r="O158" s="112"/>
      <c r="P158" s="112"/>
      <c r="Q158" s="112"/>
      <c r="R158" s="112"/>
      <c r="S158" s="112"/>
      <c r="T158" s="112"/>
    </row>
    <row r="159" spans="1:20" s="281" customFormat="1" ht="18" customHeight="1" x14ac:dyDescent="0.25">
      <c r="A159" s="228"/>
      <c r="B159" s="304"/>
      <c r="C159" s="304"/>
      <c r="D159" s="282" t="s">
        <v>300</v>
      </c>
      <c r="E159" s="218">
        <v>5.3</v>
      </c>
      <c r="F159" s="218">
        <v>2.75</v>
      </c>
      <c r="G159" s="218">
        <f t="shared" si="29"/>
        <v>16.100000000000001</v>
      </c>
      <c r="H159" s="218">
        <v>7.0000000000000007E-2</v>
      </c>
      <c r="I159" s="218">
        <f t="shared" si="30"/>
        <v>14.574999999999999</v>
      </c>
      <c r="J159" s="219"/>
      <c r="K159" s="218">
        <f t="shared" si="28"/>
        <v>1.1270000000000002</v>
      </c>
      <c r="L159" s="21"/>
      <c r="O159" s="112"/>
      <c r="P159" s="112"/>
      <c r="Q159" s="112"/>
      <c r="R159" s="112"/>
      <c r="S159" s="112"/>
      <c r="T159" s="112"/>
    </row>
    <row r="160" spans="1:20" s="281" customFormat="1" ht="18" customHeight="1" x14ac:dyDescent="0.25">
      <c r="A160" s="228"/>
      <c r="B160" s="304"/>
      <c r="C160" s="304"/>
      <c r="D160" s="282" t="s">
        <v>301</v>
      </c>
      <c r="E160" s="218">
        <v>3.35</v>
      </c>
      <c r="F160" s="218">
        <v>2</v>
      </c>
      <c r="G160" s="218">
        <f t="shared" si="29"/>
        <v>10.7</v>
      </c>
      <c r="H160" s="218">
        <v>7.0000000000000007E-2</v>
      </c>
      <c r="I160" s="218">
        <f t="shared" si="30"/>
        <v>6.7</v>
      </c>
      <c r="J160" s="219"/>
      <c r="K160" s="218">
        <f t="shared" si="28"/>
        <v>0.749</v>
      </c>
      <c r="L160" s="21"/>
      <c r="O160" s="112"/>
      <c r="P160" s="112"/>
      <c r="Q160" s="112"/>
      <c r="R160" s="112"/>
      <c r="S160" s="112"/>
      <c r="T160" s="112"/>
    </row>
    <row r="161" spans="1:20" s="281" customFormat="1" ht="18" customHeight="1" x14ac:dyDescent="0.25">
      <c r="A161" s="228"/>
      <c r="B161" s="304"/>
      <c r="C161" s="304"/>
      <c r="D161" s="282" t="s">
        <v>302</v>
      </c>
      <c r="E161" s="218"/>
      <c r="F161" s="218"/>
      <c r="G161" s="218"/>
      <c r="H161" s="218"/>
      <c r="I161" s="218"/>
      <c r="J161" s="219"/>
      <c r="K161" s="218">
        <f t="shared" si="28"/>
        <v>0</v>
      </c>
      <c r="L161" s="21"/>
      <c r="O161" s="112"/>
      <c r="P161" s="112"/>
      <c r="Q161" s="112"/>
      <c r="R161" s="112"/>
      <c r="S161" s="112"/>
      <c r="T161" s="112"/>
    </row>
    <row r="162" spans="1:20" s="281" customFormat="1" ht="18" customHeight="1" x14ac:dyDescent="0.25">
      <c r="A162" s="228"/>
      <c r="B162" s="304"/>
      <c r="C162" s="304"/>
      <c r="D162" s="282" t="s">
        <v>560</v>
      </c>
      <c r="E162" s="218"/>
      <c r="F162" s="218"/>
      <c r="G162" s="218"/>
      <c r="H162" s="218"/>
      <c r="I162" s="218"/>
      <c r="J162" s="219"/>
      <c r="K162" s="218">
        <f t="shared" si="28"/>
        <v>0</v>
      </c>
      <c r="L162" s="21"/>
      <c r="O162" s="112"/>
      <c r="P162" s="112"/>
      <c r="Q162" s="112"/>
      <c r="R162" s="112"/>
      <c r="S162" s="112"/>
      <c r="T162" s="112"/>
    </row>
    <row r="163" spans="1:20" s="281" customFormat="1" ht="18" customHeight="1" x14ac:dyDescent="0.25">
      <c r="A163" s="228"/>
      <c r="B163" s="304"/>
      <c r="C163" s="304"/>
      <c r="D163" s="282" t="s">
        <v>303</v>
      </c>
      <c r="E163" s="218"/>
      <c r="F163" s="218"/>
      <c r="G163" s="218"/>
      <c r="H163" s="218"/>
      <c r="I163" s="218"/>
      <c r="J163" s="219"/>
      <c r="K163" s="218">
        <f t="shared" si="28"/>
        <v>0</v>
      </c>
      <c r="L163" s="21"/>
      <c r="O163" s="112"/>
      <c r="P163" s="112"/>
      <c r="Q163" s="112"/>
      <c r="R163" s="112"/>
      <c r="S163" s="112"/>
      <c r="T163" s="112"/>
    </row>
    <row r="164" spans="1:20" s="281" customFormat="1" ht="18" customHeight="1" x14ac:dyDescent="0.25">
      <c r="A164" s="228"/>
      <c r="B164" s="304"/>
      <c r="C164" s="304"/>
      <c r="D164" s="282" t="s">
        <v>561</v>
      </c>
      <c r="E164" s="218"/>
      <c r="F164" s="218"/>
      <c r="G164" s="218"/>
      <c r="H164" s="218"/>
      <c r="I164" s="218"/>
      <c r="J164" s="219"/>
      <c r="K164" s="218">
        <f t="shared" si="28"/>
        <v>0</v>
      </c>
      <c r="L164" s="21"/>
      <c r="O164" s="112"/>
      <c r="P164" s="112"/>
      <c r="Q164" s="112"/>
      <c r="R164" s="112"/>
      <c r="S164" s="112"/>
      <c r="T164" s="112"/>
    </row>
    <row r="165" spans="1:20" s="281" customFormat="1" ht="18" customHeight="1" x14ac:dyDescent="0.25">
      <c r="A165" s="228"/>
      <c r="B165" s="304"/>
      <c r="C165" s="304"/>
      <c r="D165" s="282" t="s">
        <v>304</v>
      </c>
      <c r="E165" s="218">
        <v>2</v>
      </c>
      <c r="F165" s="218">
        <v>1</v>
      </c>
      <c r="G165" s="218">
        <f t="shared" ref="G165" si="31">E165*2+F165*2</f>
        <v>6</v>
      </c>
      <c r="H165" s="218">
        <v>7.0000000000000007E-2</v>
      </c>
      <c r="I165" s="218">
        <f t="shared" ref="I165" si="32">E165*F165</f>
        <v>2</v>
      </c>
      <c r="J165" s="219"/>
      <c r="K165" s="218">
        <f t="shared" si="28"/>
        <v>0.42000000000000004</v>
      </c>
      <c r="L165" s="21"/>
      <c r="O165" s="112"/>
      <c r="P165" s="112"/>
      <c r="Q165" s="112"/>
      <c r="R165" s="112"/>
      <c r="S165" s="112"/>
      <c r="T165" s="112"/>
    </row>
    <row r="166" spans="1:20" s="281" customFormat="1" ht="18" customHeight="1" x14ac:dyDescent="0.25">
      <c r="A166" s="228"/>
      <c r="B166" s="304"/>
      <c r="C166" s="304"/>
      <c r="D166" s="282"/>
      <c r="E166" s="218"/>
      <c r="F166" s="218"/>
      <c r="G166" s="218"/>
      <c r="H166" s="218"/>
      <c r="I166" s="218"/>
      <c r="J166" s="219"/>
      <c r="K166" s="311">
        <f>SUM(K155:K165)</f>
        <v>2.6040000000000001</v>
      </c>
      <c r="L166" s="21"/>
      <c r="O166" s="112"/>
      <c r="P166" s="112"/>
      <c r="Q166" s="112"/>
      <c r="R166" s="112"/>
      <c r="S166" s="112"/>
      <c r="T166" s="112"/>
    </row>
    <row r="167" spans="1:20" s="281" customFormat="1" ht="18" customHeight="1" x14ac:dyDescent="0.25">
      <c r="A167" s="228"/>
      <c r="B167" s="312" t="str">
        <f>'Planila Orçamentária'!C29</f>
        <v>CARGA MANUAL DE ENTULHO EM CAMINHAO BASCULANTE 6 M3</v>
      </c>
      <c r="C167" s="304"/>
      <c r="D167" s="282"/>
      <c r="E167" s="218"/>
      <c r="F167" s="218"/>
      <c r="G167" s="218"/>
      <c r="H167" s="218"/>
      <c r="I167" s="218"/>
      <c r="J167" s="219"/>
      <c r="K167" s="311"/>
      <c r="L167" s="21"/>
      <c r="O167" s="112"/>
      <c r="P167" s="112"/>
      <c r="Q167" s="112"/>
      <c r="R167" s="112"/>
      <c r="S167" s="112"/>
      <c r="T167" s="112"/>
    </row>
    <row r="168" spans="1:20" s="281" customFormat="1" ht="18" customHeight="1" x14ac:dyDescent="0.25">
      <c r="A168" s="228"/>
      <c r="B168" s="304"/>
      <c r="C168" s="304"/>
      <c r="D168" s="282" t="s">
        <v>295</v>
      </c>
      <c r="E168" s="218">
        <v>1.25</v>
      </c>
      <c r="F168" s="218">
        <v>2.35</v>
      </c>
      <c r="G168" s="218">
        <f t="shared" ref="G168:G177" si="33">E168*2+F168*2</f>
        <v>7.2</v>
      </c>
      <c r="H168" s="218">
        <v>0.1</v>
      </c>
      <c r="I168" s="218">
        <f t="shared" ref="I168:I177" si="34">E168*F168</f>
        <v>2.9375</v>
      </c>
      <c r="J168" s="219"/>
      <c r="K168" s="218">
        <f>G168*H168</f>
        <v>0.72000000000000008</v>
      </c>
      <c r="L168" s="21"/>
      <c r="O168" s="112"/>
      <c r="P168" s="112"/>
      <c r="Q168" s="112"/>
      <c r="R168" s="112"/>
      <c r="S168" s="112"/>
      <c r="T168" s="112"/>
    </row>
    <row r="169" spans="1:20" s="281" customFormat="1" ht="18" customHeight="1" x14ac:dyDescent="0.25">
      <c r="A169" s="228"/>
      <c r="B169" s="304"/>
      <c r="C169" s="304"/>
      <c r="D169" s="282" t="s">
        <v>297</v>
      </c>
      <c r="E169" s="218">
        <v>1.25</v>
      </c>
      <c r="F169" s="218">
        <v>2.35</v>
      </c>
      <c r="G169" s="218">
        <f t="shared" si="33"/>
        <v>7.2</v>
      </c>
      <c r="H169" s="218">
        <v>0.1</v>
      </c>
      <c r="I169" s="218">
        <f t="shared" si="34"/>
        <v>2.9375</v>
      </c>
      <c r="J169" s="219"/>
      <c r="K169" s="218">
        <f t="shared" ref="K169:K178" si="35">G169*H169</f>
        <v>0.72000000000000008</v>
      </c>
      <c r="L169" s="21"/>
      <c r="O169" s="112"/>
      <c r="P169" s="112"/>
      <c r="Q169" s="112"/>
      <c r="R169" s="112"/>
      <c r="S169" s="112"/>
      <c r="T169" s="112"/>
    </row>
    <row r="170" spans="1:20" s="281" customFormat="1" ht="18" customHeight="1" x14ac:dyDescent="0.25">
      <c r="A170" s="228"/>
      <c r="B170" s="304"/>
      <c r="C170" s="304"/>
      <c r="D170" s="282" t="s">
        <v>559</v>
      </c>
      <c r="E170" s="218">
        <v>2.85</v>
      </c>
      <c r="F170" s="218">
        <v>2</v>
      </c>
      <c r="G170" s="218">
        <f t="shared" si="33"/>
        <v>9.6999999999999993</v>
      </c>
      <c r="H170" s="218">
        <v>0.1</v>
      </c>
      <c r="I170" s="218">
        <f t="shared" si="34"/>
        <v>5.7</v>
      </c>
      <c r="J170" s="219"/>
      <c r="K170" s="218">
        <f t="shared" si="35"/>
        <v>0.97</v>
      </c>
      <c r="L170" s="21"/>
      <c r="O170" s="112"/>
      <c r="P170" s="112"/>
      <c r="Q170" s="112"/>
      <c r="R170" s="112"/>
      <c r="S170" s="112"/>
      <c r="T170" s="112"/>
    </row>
    <row r="171" spans="1:20" s="281" customFormat="1" ht="18" customHeight="1" x14ac:dyDescent="0.25">
      <c r="A171" s="228"/>
      <c r="B171" s="304"/>
      <c r="C171" s="304"/>
      <c r="D171" s="282" t="s">
        <v>299</v>
      </c>
      <c r="E171" s="218">
        <v>3.69</v>
      </c>
      <c r="F171" s="218">
        <v>6.3</v>
      </c>
      <c r="G171" s="218">
        <f t="shared" si="33"/>
        <v>19.98</v>
      </c>
      <c r="H171" s="218">
        <v>0.1</v>
      </c>
      <c r="I171" s="218">
        <f t="shared" si="34"/>
        <v>23.247</v>
      </c>
      <c r="J171" s="219"/>
      <c r="K171" s="218">
        <f t="shared" si="35"/>
        <v>1.9980000000000002</v>
      </c>
      <c r="L171" s="21"/>
      <c r="O171" s="112"/>
      <c r="P171" s="112"/>
      <c r="Q171" s="112"/>
      <c r="R171" s="112"/>
      <c r="S171" s="112"/>
      <c r="T171" s="112"/>
    </row>
    <row r="172" spans="1:20" s="281" customFormat="1" ht="18" customHeight="1" x14ac:dyDescent="0.25">
      <c r="A172" s="228"/>
      <c r="B172" s="304"/>
      <c r="C172" s="304"/>
      <c r="D172" s="282" t="s">
        <v>300</v>
      </c>
      <c r="E172" s="218">
        <v>5.3</v>
      </c>
      <c r="F172" s="218">
        <v>2.75</v>
      </c>
      <c r="G172" s="218">
        <f t="shared" si="33"/>
        <v>16.100000000000001</v>
      </c>
      <c r="H172" s="218">
        <v>0.1</v>
      </c>
      <c r="I172" s="218">
        <f t="shared" si="34"/>
        <v>14.574999999999999</v>
      </c>
      <c r="J172" s="219"/>
      <c r="K172" s="218">
        <f t="shared" si="35"/>
        <v>1.6100000000000003</v>
      </c>
      <c r="L172" s="21"/>
      <c r="O172" s="112"/>
      <c r="P172" s="112"/>
      <c r="Q172" s="112"/>
      <c r="R172" s="112"/>
      <c r="S172" s="112"/>
      <c r="T172" s="112"/>
    </row>
    <row r="173" spans="1:20" s="281" customFormat="1" ht="18" customHeight="1" x14ac:dyDescent="0.25">
      <c r="A173" s="228"/>
      <c r="B173" s="304"/>
      <c r="C173" s="304"/>
      <c r="D173" s="282" t="s">
        <v>301</v>
      </c>
      <c r="E173" s="218">
        <v>3.35</v>
      </c>
      <c r="F173" s="218">
        <v>2.75</v>
      </c>
      <c r="G173" s="218">
        <f t="shared" si="33"/>
        <v>12.2</v>
      </c>
      <c r="H173" s="218">
        <v>0.1</v>
      </c>
      <c r="I173" s="218">
        <f t="shared" si="34"/>
        <v>9.2125000000000004</v>
      </c>
      <c r="J173" s="219"/>
      <c r="K173" s="218">
        <f t="shared" si="35"/>
        <v>1.22</v>
      </c>
      <c r="L173" s="21"/>
      <c r="O173" s="112"/>
      <c r="P173" s="112"/>
      <c r="Q173" s="112"/>
      <c r="R173" s="112"/>
      <c r="S173" s="112"/>
      <c r="T173" s="112"/>
    </row>
    <row r="174" spans="1:20" s="281" customFormat="1" ht="18" customHeight="1" x14ac:dyDescent="0.25">
      <c r="A174" s="228"/>
      <c r="B174" s="304"/>
      <c r="C174" s="304"/>
      <c r="D174" s="282" t="s">
        <v>302</v>
      </c>
      <c r="E174" s="218">
        <v>5</v>
      </c>
      <c r="F174" s="218">
        <v>3.34</v>
      </c>
      <c r="G174" s="218">
        <f t="shared" si="33"/>
        <v>16.68</v>
      </c>
      <c r="H174" s="218">
        <v>0.1</v>
      </c>
      <c r="I174" s="218">
        <f t="shared" si="34"/>
        <v>16.7</v>
      </c>
      <c r="J174" s="219"/>
      <c r="K174" s="218">
        <f t="shared" si="35"/>
        <v>1.6680000000000001</v>
      </c>
      <c r="L174" s="21"/>
      <c r="O174" s="112"/>
      <c r="P174" s="112"/>
      <c r="Q174" s="112"/>
      <c r="R174" s="112"/>
      <c r="S174" s="112"/>
      <c r="T174" s="112"/>
    </row>
    <row r="175" spans="1:20" s="281" customFormat="1" ht="18" customHeight="1" x14ac:dyDescent="0.25">
      <c r="A175" s="228"/>
      <c r="B175" s="304"/>
      <c r="C175" s="304"/>
      <c r="D175" s="282" t="s">
        <v>560</v>
      </c>
      <c r="E175" s="218">
        <v>1.2</v>
      </c>
      <c r="F175" s="218">
        <v>2.4500000000000002</v>
      </c>
      <c r="G175" s="218">
        <f t="shared" si="33"/>
        <v>7.3000000000000007</v>
      </c>
      <c r="H175" s="218">
        <v>0.1</v>
      </c>
      <c r="I175" s="218">
        <f t="shared" si="34"/>
        <v>2.94</v>
      </c>
      <c r="J175" s="219"/>
      <c r="K175" s="218">
        <f t="shared" si="35"/>
        <v>0.73000000000000009</v>
      </c>
      <c r="L175" s="21"/>
      <c r="O175" s="112"/>
      <c r="P175" s="112"/>
      <c r="Q175" s="112"/>
      <c r="R175" s="112"/>
      <c r="S175" s="112"/>
      <c r="T175" s="112"/>
    </row>
    <row r="176" spans="1:20" s="281" customFormat="1" ht="18" customHeight="1" x14ac:dyDescent="0.25">
      <c r="A176" s="228"/>
      <c r="B176" s="304"/>
      <c r="C176" s="304"/>
      <c r="D176" s="282" t="s">
        <v>303</v>
      </c>
      <c r="E176" s="218">
        <v>5</v>
      </c>
      <c r="F176" s="218">
        <v>3.34</v>
      </c>
      <c r="G176" s="218">
        <f t="shared" si="33"/>
        <v>16.68</v>
      </c>
      <c r="H176" s="218">
        <v>0.1</v>
      </c>
      <c r="I176" s="218">
        <f t="shared" si="34"/>
        <v>16.7</v>
      </c>
      <c r="J176" s="219"/>
      <c r="K176" s="218">
        <f t="shared" si="35"/>
        <v>1.6680000000000001</v>
      </c>
      <c r="L176" s="21"/>
      <c r="O176" s="112"/>
      <c r="P176" s="112"/>
      <c r="Q176" s="112"/>
      <c r="R176" s="112"/>
      <c r="S176" s="112"/>
      <c r="T176" s="112"/>
    </row>
    <row r="177" spans="1:20" s="281" customFormat="1" ht="18" customHeight="1" x14ac:dyDescent="0.25">
      <c r="A177" s="228"/>
      <c r="B177" s="304"/>
      <c r="C177" s="304"/>
      <c r="D177" s="282" t="s">
        <v>561</v>
      </c>
      <c r="E177" s="218">
        <v>1.2</v>
      </c>
      <c r="F177" s="218">
        <v>2.2999999999999998</v>
      </c>
      <c r="G177" s="218">
        <f t="shared" si="33"/>
        <v>7</v>
      </c>
      <c r="H177" s="218">
        <v>0.1</v>
      </c>
      <c r="I177" s="218">
        <f t="shared" si="34"/>
        <v>2.76</v>
      </c>
      <c r="J177" s="219"/>
      <c r="K177" s="218">
        <f t="shared" si="35"/>
        <v>0.70000000000000007</v>
      </c>
      <c r="L177" s="21"/>
      <c r="O177" s="112"/>
      <c r="P177" s="112"/>
      <c r="Q177" s="112"/>
      <c r="R177" s="112"/>
      <c r="S177" s="112"/>
      <c r="T177" s="112"/>
    </row>
    <row r="178" spans="1:20" s="281" customFormat="1" ht="18" customHeight="1" x14ac:dyDescent="0.25">
      <c r="A178" s="228"/>
      <c r="B178" s="304"/>
      <c r="C178" s="304"/>
      <c r="D178" s="282" t="s">
        <v>304</v>
      </c>
      <c r="E178" s="218"/>
      <c r="F178" s="218"/>
      <c r="G178" s="218"/>
      <c r="H178" s="218"/>
      <c r="I178" s="218"/>
      <c r="J178" s="219"/>
      <c r="K178" s="218">
        <f t="shared" si="35"/>
        <v>0</v>
      </c>
      <c r="L178" s="21"/>
      <c r="O178" s="112"/>
      <c r="P178" s="112"/>
      <c r="Q178" s="112"/>
      <c r="R178" s="112"/>
      <c r="S178" s="112"/>
      <c r="T178" s="112"/>
    </row>
    <row r="179" spans="1:20" s="281" customFormat="1" ht="18" customHeight="1" x14ac:dyDescent="0.25">
      <c r="A179" s="228"/>
      <c r="B179" s="304"/>
      <c r="C179" s="304"/>
      <c r="D179" s="282"/>
      <c r="E179" s="218"/>
      <c r="F179" s="218"/>
      <c r="G179" s="218"/>
      <c r="H179" s="218"/>
      <c r="I179" s="218"/>
      <c r="J179" s="219"/>
      <c r="K179" s="311">
        <f>SUM(K168:K178)</f>
        <v>12.004000000000001</v>
      </c>
      <c r="L179" s="21"/>
      <c r="O179" s="112"/>
      <c r="P179" s="112"/>
      <c r="Q179" s="112"/>
      <c r="R179" s="112"/>
      <c r="S179" s="112"/>
      <c r="T179" s="112"/>
    </row>
    <row r="180" spans="1:20" s="281" customFormat="1" ht="18" x14ac:dyDescent="0.25">
      <c r="A180" s="228"/>
      <c r="B180" s="308" t="str">
        <f>'Planila Orçamentária'!C30</f>
        <v>SUPERESTRUTURA</v>
      </c>
      <c r="C180" s="308"/>
      <c r="D180" s="309"/>
      <c r="E180" s="310"/>
      <c r="F180" s="310"/>
      <c r="G180" s="310"/>
      <c r="H180" s="310"/>
      <c r="I180" s="310"/>
      <c r="J180" s="310"/>
      <c r="K180" s="310"/>
      <c r="L180" s="21"/>
      <c r="O180" s="112"/>
      <c r="P180" s="112"/>
      <c r="Q180" s="112"/>
      <c r="R180" s="112"/>
      <c r="S180" s="112"/>
      <c r="T180" s="112"/>
    </row>
    <row r="181" spans="1:20" s="281" customFormat="1" ht="54.75" customHeight="1" x14ac:dyDescent="0.25">
      <c r="A181" s="228"/>
      <c r="B181" s="312" t="str">
        <f>'Planila Orçamentária'!C31</f>
        <v>Alvenaria de elevação tijolo cerâmico e=10cm</v>
      </c>
      <c r="C181" s="304"/>
      <c r="D181" s="282"/>
      <c r="E181" s="218"/>
      <c r="F181" s="218"/>
      <c r="G181" s="218"/>
      <c r="H181" s="218"/>
      <c r="I181" s="218"/>
      <c r="J181" s="219"/>
      <c r="K181" s="311"/>
      <c r="L181" s="21"/>
      <c r="O181" s="112"/>
      <c r="P181" s="112"/>
      <c r="Q181" s="112"/>
      <c r="R181" s="112"/>
      <c r="S181" s="112"/>
      <c r="T181" s="112"/>
    </row>
    <row r="182" spans="1:20" s="281" customFormat="1" ht="18" customHeight="1" x14ac:dyDescent="0.25">
      <c r="A182" s="228"/>
      <c r="B182" s="304"/>
      <c r="C182" s="304"/>
      <c r="D182" s="282" t="s">
        <v>295</v>
      </c>
      <c r="E182" s="218"/>
      <c r="F182" s="218"/>
      <c r="G182" s="218"/>
      <c r="H182" s="218"/>
      <c r="I182" s="218"/>
      <c r="J182" s="219"/>
      <c r="K182" s="218">
        <f>I182</f>
        <v>0</v>
      </c>
      <c r="L182" s="21"/>
      <c r="O182" s="112"/>
      <c r="P182" s="112"/>
      <c r="Q182" s="112"/>
      <c r="R182" s="112"/>
      <c r="S182" s="112"/>
      <c r="T182" s="112"/>
    </row>
    <row r="183" spans="1:20" s="281" customFormat="1" ht="18" customHeight="1" x14ac:dyDescent="0.25">
      <c r="A183" s="228"/>
      <c r="B183" s="304"/>
      <c r="C183" s="304"/>
      <c r="D183" s="282" t="s">
        <v>297</v>
      </c>
      <c r="E183" s="218"/>
      <c r="F183" s="218"/>
      <c r="G183" s="218"/>
      <c r="H183" s="218"/>
      <c r="I183" s="218"/>
      <c r="J183" s="219"/>
      <c r="K183" s="218">
        <f t="shared" ref="K183:K192" si="36">I183</f>
        <v>0</v>
      </c>
      <c r="L183" s="21"/>
      <c r="O183" s="112"/>
      <c r="P183" s="112"/>
      <c r="Q183" s="112"/>
      <c r="R183" s="112"/>
      <c r="S183" s="112"/>
      <c r="T183" s="112"/>
    </row>
    <row r="184" spans="1:20" s="281" customFormat="1" ht="18" customHeight="1" x14ac:dyDescent="0.25">
      <c r="A184" s="228"/>
      <c r="B184" s="304"/>
      <c r="C184" s="304"/>
      <c r="D184" s="282" t="s">
        <v>559</v>
      </c>
      <c r="E184" s="218"/>
      <c r="F184" s="218"/>
      <c r="G184" s="218"/>
      <c r="H184" s="218"/>
      <c r="I184" s="218"/>
      <c r="J184" s="219"/>
      <c r="K184" s="218">
        <f t="shared" si="36"/>
        <v>0</v>
      </c>
      <c r="L184" s="21"/>
      <c r="O184" s="112"/>
      <c r="P184" s="112"/>
      <c r="Q184" s="112"/>
      <c r="R184" s="112"/>
      <c r="S184" s="112"/>
      <c r="T184" s="112"/>
    </row>
    <row r="185" spans="1:20" s="281" customFormat="1" ht="18" customHeight="1" x14ac:dyDescent="0.25">
      <c r="A185" s="228"/>
      <c r="B185" s="304"/>
      <c r="C185" s="304"/>
      <c r="D185" s="282" t="s">
        <v>299</v>
      </c>
      <c r="E185" s="218">
        <v>2</v>
      </c>
      <c r="F185" s="218">
        <v>1</v>
      </c>
      <c r="G185" s="218">
        <f t="shared" ref="G185:G192" si="37">E185*2+F185*2</f>
        <v>6</v>
      </c>
      <c r="H185" s="218">
        <v>2.8</v>
      </c>
      <c r="I185" s="218">
        <f t="shared" ref="I185:I192" si="38">E185*F185</f>
        <v>2</v>
      </c>
      <c r="J185" s="219"/>
      <c r="K185" s="218">
        <f t="shared" si="36"/>
        <v>2</v>
      </c>
      <c r="L185" s="21"/>
      <c r="O185" s="112"/>
      <c r="P185" s="112"/>
      <c r="Q185" s="112"/>
      <c r="R185" s="112"/>
      <c r="S185" s="112"/>
      <c r="T185" s="112"/>
    </row>
    <row r="186" spans="1:20" s="281" customFormat="1" ht="18" customHeight="1" x14ac:dyDescent="0.25">
      <c r="A186" s="228"/>
      <c r="B186" s="304"/>
      <c r="C186" s="304"/>
      <c r="D186" s="282" t="s">
        <v>300</v>
      </c>
      <c r="E186" s="218">
        <v>5.3</v>
      </c>
      <c r="F186" s="218">
        <v>2.75</v>
      </c>
      <c r="G186" s="218">
        <f t="shared" si="37"/>
        <v>16.100000000000001</v>
      </c>
      <c r="H186" s="218">
        <v>2.8</v>
      </c>
      <c r="I186" s="218">
        <f t="shared" si="38"/>
        <v>14.574999999999999</v>
      </c>
      <c r="J186" s="219"/>
      <c r="K186" s="218">
        <f t="shared" si="36"/>
        <v>14.574999999999999</v>
      </c>
      <c r="L186" s="21"/>
      <c r="O186" s="112"/>
      <c r="P186" s="112"/>
      <c r="Q186" s="112"/>
      <c r="R186" s="112"/>
      <c r="S186" s="112"/>
      <c r="T186" s="112"/>
    </row>
    <row r="187" spans="1:20" s="281" customFormat="1" ht="18" customHeight="1" x14ac:dyDescent="0.25">
      <c r="A187" s="228"/>
      <c r="B187" s="304"/>
      <c r="C187" s="304"/>
      <c r="D187" s="282" t="s">
        <v>301</v>
      </c>
      <c r="E187" s="218">
        <v>1</v>
      </c>
      <c r="F187" s="218">
        <v>2</v>
      </c>
      <c r="G187" s="218">
        <f t="shared" si="37"/>
        <v>6</v>
      </c>
      <c r="H187" s="218">
        <v>2.8</v>
      </c>
      <c r="I187" s="218">
        <f t="shared" si="38"/>
        <v>2</v>
      </c>
      <c r="J187" s="219"/>
      <c r="K187" s="218">
        <f t="shared" si="36"/>
        <v>2</v>
      </c>
      <c r="L187" s="21"/>
      <c r="O187" s="112"/>
      <c r="P187" s="112"/>
      <c r="Q187" s="112"/>
      <c r="R187" s="112"/>
      <c r="S187" s="112"/>
      <c r="T187" s="112"/>
    </row>
    <row r="188" spans="1:20" s="281" customFormat="1" ht="18" customHeight="1" x14ac:dyDescent="0.25">
      <c r="A188" s="228"/>
      <c r="B188" s="304"/>
      <c r="C188" s="304"/>
      <c r="D188" s="282" t="s">
        <v>302</v>
      </c>
      <c r="E188" s="218"/>
      <c r="F188" s="218"/>
      <c r="G188" s="218"/>
      <c r="H188" s="218"/>
      <c r="I188" s="218"/>
      <c r="J188" s="219"/>
      <c r="K188" s="218">
        <f t="shared" si="36"/>
        <v>0</v>
      </c>
      <c r="L188" s="21"/>
      <c r="O188" s="112"/>
      <c r="P188" s="112"/>
      <c r="Q188" s="112"/>
      <c r="R188" s="112"/>
      <c r="S188" s="112"/>
      <c r="T188" s="112"/>
    </row>
    <row r="189" spans="1:20" s="281" customFormat="1" ht="18" customHeight="1" x14ac:dyDescent="0.25">
      <c r="A189" s="228"/>
      <c r="B189" s="304"/>
      <c r="C189" s="304"/>
      <c r="D189" s="282" t="s">
        <v>560</v>
      </c>
      <c r="E189" s="218"/>
      <c r="F189" s="218"/>
      <c r="G189" s="218"/>
      <c r="H189" s="218"/>
      <c r="I189" s="218"/>
      <c r="J189" s="219"/>
      <c r="K189" s="218">
        <f t="shared" si="36"/>
        <v>0</v>
      </c>
      <c r="L189" s="21"/>
      <c r="O189" s="112"/>
      <c r="P189" s="112"/>
      <c r="Q189" s="112"/>
      <c r="R189" s="112"/>
      <c r="S189" s="112"/>
      <c r="T189" s="112"/>
    </row>
    <row r="190" spans="1:20" s="281" customFormat="1" ht="18" customHeight="1" x14ac:dyDescent="0.25">
      <c r="A190" s="228"/>
      <c r="B190" s="304"/>
      <c r="C190" s="304"/>
      <c r="D190" s="282" t="s">
        <v>303</v>
      </c>
      <c r="E190" s="218"/>
      <c r="F190" s="218"/>
      <c r="G190" s="218"/>
      <c r="H190" s="218"/>
      <c r="I190" s="218"/>
      <c r="J190" s="219"/>
      <c r="K190" s="218">
        <f t="shared" si="36"/>
        <v>0</v>
      </c>
      <c r="L190" s="21"/>
      <c r="O190" s="112"/>
      <c r="P190" s="112"/>
      <c r="Q190" s="112"/>
      <c r="R190" s="112"/>
      <c r="S190" s="112"/>
      <c r="T190" s="112"/>
    </row>
    <row r="191" spans="1:20" s="281" customFormat="1" ht="18" customHeight="1" x14ac:dyDescent="0.25">
      <c r="A191" s="228"/>
      <c r="B191" s="304"/>
      <c r="C191" s="304"/>
      <c r="D191" s="282" t="s">
        <v>561</v>
      </c>
      <c r="E191" s="218"/>
      <c r="F191" s="218"/>
      <c r="G191" s="218"/>
      <c r="H191" s="218"/>
      <c r="I191" s="218"/>
      <c r="J191" s="219"/>
      <c r="K191" s="218">
        <f t="shared" si="36"/>
        <v>0</v>
      </c>
      <c r="L191" s="21"/>
      <c r="O191" s="112"/>
      <c r="P191" s="112"/>
      <c r="Q191" s="112"/>
      <c r="R191" s="112"/>
      <c r="S191" s="112"/>
      <c r="T191" s="112"/>
    </row>
    <row r="192" spans="1:20" s="281" customFormat="1" ht="18" customHeight="1" x14ac:dyDescent="0.25">
      <c r="A192" s="228"/>
      <c r="B192" s="304"/>
      <c r="C192" s="304"/>
      <c r="D192" s="282" t="s">
        <v>304</v>
      </c>
      <c r="E192" s="218">
        <v>1</v>
      </c>
      <c r="F192" s="218">
        <v>2</v>
      </c>
      <c r="G192" s="218">
        <f t="shared" si="37"/>
        <v>6</v>
      </c>
      <c r="H192" s="218">
        <v>2.8</v>
      </c>
      <c r="I192" s="218">
        <f t="shared" si="38"/>
        <v>2</v>
      </c>
      <c r="J192" s="219"/>
      <c r="K192" s="218">
        <f t="shared" si="36"/>
        <v>2</v>
      </c>
      <c r="L192" s="21"/>
      <c r="O192" s="112"/>
      <c r="P192" s="112"/>
      <c r="Q192" s="112"/>
      <c r="R192" s="112"/>
      <c r="S192" s="112"/>
      <c r="T192" s="112"/>
    </row>
    <row r="193" spans="1:20" s="281" customFormat="1" ht="18" customHeight="1" x14ac:dyDescent="0.25">
      <c r="A193" s="228"/>
      <c r="B193" s="304"/>
      <c r="C193" s="304"/>
      <c r="D193" s="282"/>
      <c r="E193" s="218"/>
      <c r="F193" s="218"/>
      <c r="G193" s="218"/>
      <c r="H193" s="218"/>
      <c r="I193" s="218"/>
      <c r="J193" s="219"/>
      <c r="K193" s="311">
        <f>SUM(K182:K192)</f>
        <v>20.574999999999999</v>
      </c>
      <c r="L193" s="21"/>
      <c r="O193" s="112"/>
      <c r="P193" s="112"/>
      <c r="Q193" s="112"/>
      <c r="R193" s="112"/>
      <c r="S193" s="112"/>
      <c r="T193" s="112"/>
    </row>
    <row r="194" spans="1:20" s="281" customFormat="1" ht="65.25" customHeight="1" x14ac:dyDescent="0.25">
      <c r="A194" s="228"/>
      <c r="B194" s="312" t="str">
        <f>'Planila Orçamentária'!C32</f>
        <v>CONCRETO ARMADO DOSADO 15 MPA INCL MAT P/ 1 M3 PREPARO CONF COMP 5845 COLOC CONF COMP 7090 14 M2 DE AREA MOLDADA FORMAS
E ESCORAMENTO CONF COMPS 5306 E 5708 60 KG DE ACO CA-50 INC</v>
      </c>
      <c r="C194" s="304"/>
      <c r="D194" s="282"/>
      <c r="E194" s="218"/>
      <c r="F194" s="218"/>
      <c r="G194" s="218"/>
      <c r="H194" s="218"/>
      <c r="I194" s="218"/>
      <c r="J194" s="219"/>
      <c r="K194" s="311"/>
      <c r="L194" s="21"/>
      <c r="O194" s="112"/>
      <c r="P194" s="112"/>
      <c r="Q194" s="112"/>
      <c r="R194" s="112"/>
      <c r="S194" s="112"/>
      <c r="T194" s="112"/>
    </row>
    <row r="195" spans="1:20" s="281" customFormat="1" ht="18" customHeight="1" x14ac:dyDescent="0.25">
      <c r="A195" s="228"/>
      <c r="B195" s="304"/>
      <c r="C195" s="304"/>
      <c r="D195" s="282" t="s">
        <v>295</v>
      </c>
      <c r="E195" s="218">
        <v>0.15</v>
      </c>
      <c r="F195" s="218">
        <v>0.3</v>
      </c>
      <c r="G195" s="218"/>
      <c r="H195" s="218">
        <v>2.8</v>
      </c>
      <c r="I195" s="218">
        <f>E195*F195*H195</f>
        <v>0.126</v>
      </c>
      <c r="J195" s="219">
        <v>0</v>
      </c>
      <c r="K195" s="218">
        <f>I195*J195</f>
        <v>0</v>
      </c>
      <c r="L195" s="21"/>
      <c r="O195" s="112"/>
      <c r="P195" s="112"/>
      <c r="Q195" s="112"/>
      <c r="R195" s="112"/>
      <c r="S195" s="112"/>
      <c r="T195" s="112"/>
    </row>
    <row r="196" spans="1:20" s="281" customFormat="1" ht="18" customHeight="1" x14ac:dyDescent="0.25">
      <c r="A196" s="228"/>
      <c r="B196" s="304"/>
      <c r="C196" s="304"/>
      <c r="D196" s="282" t="s">
        <v>297</v>
      </c>
      <c r="E196" s="218">
        <v>0.15</v>
      </c>
      <c r="F196" s="218">
        <v>0.3</v>
      </c>
      <c r="G196" s="218"/>
      <c r="H196" s="218">
        <v>2.8</v>
      </c>
      <c r="I196" s="218">
        <f t="shared" ref="I196:I206" si="39">E196*F196*H196</f>
        <v>0.126</v>
      </c>
      <c r="J196" s="219">
        <v>0</v>
      </c>
      <c r="K196" s="218">
        <f t="shared" ref="K196:K206" si="40">I196*J196</f>
        <v>0</v>
      </c>
      <c r="L196" s="21"/>
      <c r="O196" s="112"/>
      <c r="P196" s="112"/>
      <c r="Q196" s="112"/>
      <c r="R196" s="112"/>
      <c r="S196" s="112"/>
      <c r="T196" s="112"/>
    </row>
    <row r="197" spans="1:20" s="281" customFormat="1" ht="18" customHeight="1" x14ac:dyDescent="0.25">
      <c r="A197" s="228"/>
      <c r="B197" s="304"/>
      <c r="C197" s="304"/>
      <c r="D197" s="282" t="s">
        <v>559</v>
      </c>
      <c r="E197" s="218">
        <v>0.15</v>
      </c>
      <c r="F197" s="218">
        <v>0.3</v>
      </c>
      <c r="G197" s="218"/>
      <c r="H197" s="218">
        <v>2.8</v>
      </c>
      <c r="I197" s="218">
        <f t="shared" si="39"/>
        <v>0.126</v>
      </c>
      <c r="J197" s="219">
        <v>0</v>
      </c>
      <c r="K197" s="218">
        <f t="shared" si="40"/>
        <v>0</v>
      </c>
      <c r="L197" s="21"/>
      <c r="O197" s="112"/>
      <c r="P197" s="112"/>
      <c r="Q197" s="112"/>
      <c r="R197" s="112"/>
      <c r="S197" s="112"/>
      <c r="T197" s="112"/>
    </row>
    <row r="198" spans="1:20" s="281" customFormat="1" ht="18" customHeight="1" x14ac:dyDescent="0.25">
      <c r="A198" s="228"/>
      <c r="B198" s="304"/>
      <c r="C198" s="304"/>
      <c r="D198" s="282" t="s">
        <v>299</v>
      </c>
      <c r="E198" s="218">
        <v>0.15</v>
      </c>
      <c r="F198" s="218">
        <v>0.3</v>
      </c>
      <c r="G198" s="218"/>
      <c r="H198" s="218">
        <v>2.8</v>
      </c>
      <c r="I198" s="218">
        <f t="shared" si="39"/>
        <v>0.126</v>
      </c>
      <c r="J198" s="219">
        <v>2</v>
      </c>
      <c r="K198" s="218">
        <f t="shared" si="40"/>
        <v>0.252</v>
      </c>
      <c r="L198" s="21"/>
      <c r="O198" s="112"/>
      <c r="P198" s="112"/>
      <c r="Q198" s="112"/>
      <c r="R198" s="112"/>
      <c r="S198" s="112"/>
      <c r="T198" s="112"/>
    </row>
    <row r="199" spans="1:20" s="281" customFormat="1" ht="18" customHeight="1" x14ac:dyDescent="0.25">
      <c r="A199" s="228"/>
      <c r="B199" s="304"/>
      <c r="C199" s="304"/>
      <c r="D199" s="282" t="s">
        <v>300</v>
      </c>
      <c r="E199" s="218">
        <v>0.15</v>
      </c>
      <c r="F199" s="218">
        <v>0.3</v>
      </c>
      <c r="G199" s="218"/>
      <c r="H199" s="218">
        <v>2.8</v>
      </c>
      <c r="I199" s="218">
        <f t="shared" si="39"/>
        <v>0.126</v>
      </c>
      <c r="J199" s="219">
        <v>5</v>
      </c>
      <c r="K199" s="218">
        <f t="shared" si="40"/>
        <v>0.63</v>
      </c>
      <c r="L199" s="21"/>
      <c r="O199" s="112"/>
      <c r="P199" s="112"/>
      <c r="Q199" s="112"/>
      <c r="R199" s="112"/>
      <c r="S199" s="112"/>
      <c r="T199" s="112"/>
    </row>
    <row r="200" spans="1:20" s="281" customFormat="1" ht="18" customHeight="1" x14ac:dyDescent="0.25">
      <c r="A200" s="228"/>
      <c r="B200" s="304"/>
      <c r="C200" s="304"/>
      <c r="D200" s="282" t="s">
        <v>301</v>
      </c>
      <c r="E200" s="218">
        <v>0.15</v>
      </c>
      <c r="F200" s="218">
        <v>0.3</v>
      </c>
      <c r="G200" s="218"/>
      <c r="H200" s="218">
        <v>2.8</v>
      </c>
      <c r="I200" s="218">
        <f t="shared" si="39"/>
        <v>0.126</v>
      </c>
      <c r="J200" s="219">
        <v>0</v>
      </c>
      <c r="K200" s="218">
        <f t="shared" si="40"/>
        <v>0</v>
      </c>
      <c r="L200" s="21"/>
      <c r="O200" s="112"/>
      <c r="P200" s="112"/>
      <c r="Q200" s="112"/>
      <c r="R200" s="112"/>
      <c r="S200" s="112"/>
      <c r="T200" s="112"/>
    </row>
    <row r="201" spans="1:20" s="281" customFormat="1" ht="18" customHeight="1" x14ac:dyDescent="0.25">
      <c r="A201" s="228"/>
      <c r="B201" s="304"/>
      <c r="C201" s="304"/>
      <c r="D201" s="282" t="s">
        <v>302</v>
      </c>
      <c r="E201" s="218">
        <v>0.15</v>
      </c>
      <c r="F201" s="218">
        <v>0.3</v>
      </c>
      <c r="G201" s="218"/>
      <c r="H201" s="218">
        <v>2.8</v>
      </c>
      <c r="I201" s="218">
        <f t="shared" si="39"/>
        <v>0.126</v>
      </c>
      <c r="J201" s="219">
        <v>0</v>
      </c>
      <c r="K201" s="218">
        <f t="shared" si="40"/>
        <v>0</v>
      </c>
      <c r="L201" s="21"/>
      <c r="O201" s="112"/>
      <c r="P201" s="112"/>
      <c r="Q201" s="112"/>
      <c r="R201" s="112"/>
      <c r="S201" s="112"/>
      <c r="T201" s="112"/>
    </row>
    <row r="202" spans="1:20" s="281" customFormat="1" ht="18" customHeight="1" x14ac:dyDescent="0.25">
      <c r="A202" s="228"/>
      <c r="B202" s="304"/>
      <c r="C202" s="304"/>
      <c r="D202" s="282" t="s">
        <v>657</v>
      </c>
      <c r="E202" s="218"/>
      <c r="F202" s="218"/>
      <c r="G202" s="218"/>
      <c r="H202" s="218"/>
      <c r="I202" s="218"/>
      <c r="J202" s="219">
        <v>1.74</v>
      </c>
      <c r="K202" s="218">
        <f>J202</f>
        <v>1.74</v>
      </c>
      <c r="L202" s="21"/>
      <c r="O202" s="112"/>
      <c r="P202" s="112"/>
      <c r="Q202" s="112"/>
      <c r="R202" s="112"/>
      <c r="S202" s="112"/>
      <c r="T202" s="112"/>
    </row>
    <row r="203" spans="1:20" s="281" customFormat="1" ht="18" customHeight="1" x14ac:dyDescent="0.25">
      <c r="A203" s="228"/>
      <c r="B203" s="304"/>
      <c r="C203" s="304"/>
      <c r="D203" s="282" t="s">
        <v>560</v>
      </c>
      <c r="E203" s="218">
        <v>0.15</v>
      </c>
      <c r="F203" s="218">
        <v>0.3</v>
      </c>
      <c r="G203" s="218"/>
      <c r="H203" s="218">
        <v>2.8</v>
      </c>
      <c r="I203" s="218">
        <f t="shared" si="39"/>
        <v>0.126</v>
      </c>
      <c r="J203" s="219">
        <v>0</v>
      </c>
      <c r="K203" s="218">
        <f t="shared" si="40"/>
        <v>0</v>
      </c>
      <c r="L203" s="21"/>
      <c r="O203" s="112"/>
      <c r="P203" s="112"/>
      <c r="Q203" s="112"/>
      <c r="R203" s="112"/>
      <c r="S203" s="112"/>
      <c r="T203" s="112"/>
    </row>
    <row r="204" spans="1:20" s="281" customFormat="1" ht="18" customHeight="1" x14ac:dyDescent="0.25">
      <c r="A204" s="228"/>
      <c r="B204" s="304"/>
      <c r="C204" s="304"/>
      <c r="D204" s="282" t="s">
        <v>303</v>
      </c>
      <c r="E204" s="218">
        <v>0.15</v>
      </c>
      <c r="F204" s="218">
        <v>0.3</v>
      </c>
      <c r="G204" s="218"/>
      <c r="H204" s="218">
        <v>1.5</v>
      </c>
      <c r="I204" s="218">
        <f t="shared" si="39"/>
        <v>6.7500000000000004E-2</v>
      </c>
      <c r="J204" s="219">
        <v>2</v>
      </c>
      <c r="K204" s="218">
        <f t="shared" si="40"/>
        <v>0.13500000000000001</v>
      </c>
      <c r="L204" s="21"/>
      <c r="O204" s="112"/>
      <c r="P204" s="112"/>
      <c r="Q204" s="112"/>
      <c r="R204" s="112"/>
      <c r="S204" s="112"/>
      <c r="T204" s="112"/>
    </row>
    <row r="205" spans="1:20" s="281" customFormat="1" ht="18" customHeight="1" x14ac:dyDescent="0.25">
      <c r="A205" s="228"/>
      <c r="B205" s="304"/>
      <c r="C205" s="304"/>
      <c r="D205" s="282" t="s">
        <v>561</v>
      </c>
      <c r="E205" s="218">
        <v>0.15</v>
      </c>
      <c r="F205" s="218">
        <v>0.3</v>
      </c>
      <c r="G205" s="218"/>
      <c r="H205" s="218">
        <v>2.8</v>
      </c>
      <c r="I205" s="218">
        <f t="shared" si="39"/>
        <v>0.126</v>
      </c>
      <c r="J205" s="219">
        <v>0</v>
      </c>
      <c r="K205" s="218">
        <f t="shared" si="40"/>
        <v>0</v>
      </c>
      <c r="L205" s="21"/>
      <c r="O205" s="112"/>
      <c r="P205" s="112"/>
      <c r="Q205" s="112"/>
      <c r="R205" s="112"/>
      <c r="S205" s="112"/>
      <c r="T205" s="112"/>
    </row>
    <row r="206" spans="1:20" s="281" customFormat="1" ht="18" customHeight="1" x14ac:dyDescent="0.25">
      <c r="A206" s="228"/>
      <c r="B206" s="304"/>
      <c r="C206" s="304"/>
      <c r="D206" s="282" t="s">
        <v>304</v>
      </c>
      <c r="E206" s="218">
        <v>0.15</v>
      </c>
      <c r="F206" s="218">
        <v>0.3</v>
      </c>
      <c r="G206" s="218"/>
      <c r="H206" s="218">
        <v>1.5</v>
      </c>
      <c r="I206" s="218">
        <f t="shared" si="39"/>
        <v>6.7500000000000004E-2</v>
      </c>
      <c r="J206" s="219">
        <v>10</v>
      </c>
      <c r="K206" s="218">
        <f t="shared" si="40"/>
        <v>0.67500000000000004</v>
      </c>
      <c r="L206" s="21"/>
      <c r="O206" s="112"/>
      <c r="P206" s="112"/>
      <c r="Q206" s="112"/>
      <c r="R206" s="112"/>
      <c r="S206" s="112"/>
      <c r="T206" s="112"/>
    </row>
    <row r="207" spans="1:20" s="281" customFormat="1" ht="18" customHeight="1" x14ac:dyDescent="0.25">
      <c r="A207" s="228"/>
      <c r="B207" s="304"/>
      <c r="C207" s="304"/>
      <c r="D207" s="282"/>
      <c r="E207" s="218"/>
      <c r="F207" s="218"/>
      <c r="G207" s="218"/>
      <c r="H207" s="218"/>
      <c r="I207" s="218"/>
      <c r="J207" s="219"/>
      <c r="K207" s="311">
        <f>SUM(K195:K206)</f>
        <v>3.4319999999999995</v>
      </c>
      <c r="L207" s="21"/>
      <c r="O207" s="112"/>
      <c r="P207" s="112"/>
      <c r="Q207" s="112"/>
      <c r="R207" s="112"/>
      <c r="S207" s="112"/>
      <c r="T207" s="112"/>
    </row>
    <row r="208" spans="1:20" s="281" customFormat="1" ht="31.5" customHeight="1" x14ac:dyDescent="0.25">
      <c r="A208" s="228"/>
      <c r="B208" s="312" t="str">
        <f>'Planila Orçamentária'!C33</f>
        <v xml:space="preserve">Concreto armado para cinta superior </v>
      </c>
      <c r="C208" s="304"/>
      <c r="D208" s="282"/>
      <c r="E208" s="218"/>
      <c r="F208" s="218"/>
      <c r="G208" s="218"/>
      <c r="H208" s="218"/>
      <c r="I208" s="218"/>
      <c r="J208" s="219"/>
      <c r="K208" s="311"/>
      <c r="L208" s="21"/>
      <c r="O208" s="112"/>
      <c r="P208" s="112"/>
      <c r="Q208" s="112"/>
      <c r="R208" s="112"/>
      <c r="S208" s="112"/>
      <c r="T208" s="112"/>
    </row>
    <row r="209" spans="1:20" s="281" customFormat="1" ht="18" customHeight="1" x14ac:dyDescent="0.25">
      <c r="A209" s="228"/>
      <c r="B209" s="304"/>
      <c r="C209" s="304"/>
      <c r="D209" s="282" t="s">
        <v>295</v>
      </c>
      <c r="E209" s="218"/>
      <c r="F209" s="218"/>
      <c r="G209" s="218"/>
      <c r="H209" s="218"/>
      <c r="I209" s="218"/>
      <c r="J209" s="219"/>
      <c r="K209" s="218">
        <f t="shared" ref="K209:K211" si="41">G209*H209*J209</f>
        <v>0</v>
      </c>
      <c r="L209" s="21"/>
      <c r="O209" s="112"/>
      <c r="P209" s="112"/>
      <c r="Q209" s="112"/>
      <c r="R209" s="112"/>
      <c r="S209" s="112"/>
      <c r="T209" s="112"/>
    </row>
    <row r="210" spans="1:20" s="281" customFormat="1" ht="18" customHeight="1" x14ac:dyDescent="0.25">
      <c r="A210" s="228"/>
      <c r="B210" s="304"/>
      <c r="C210" s="304"/>
      <c r="D210" s="282" t="s">
        <v>297</v>
      </c>
      <c r="E210" s="218"/>
      <c r="F210" s="218"/>
      <c r="G210" s="218"/>
      <c r="H210" s="218"/>
      <c r="I210" s="218"/>
      <c r="J210" s="219"/>
      <c r="K210" s="218">
        <f t="shared" si="41"/>
        <v>0</v>
      </c>
      <c r="L210" s="21"/>
      <c r="O210" s="112"/>
      <c r="P210" s="112"/>
      <c r="Q210" s="112"/>
      <c r="R210" s="112"/>
      <c r="S210" s="112"/>
      <c r="T210" s="112"/>
    </row>
    <row r="211" spans="1:20" s="281" customFormat="1" ht="18" customHeight="1" x14ac:dyDescent="0.25">
      <c r="A211" s="228"/>
      <c r="B211" s="304"/>
      <c r="C211" s="304"/>
      <c r="D211" s="282" t="s">
        <v>559</v>
      </c>
      <c r="E211" s="218"/>
      <c r="F211" s="218"/>
      <c r="G211" s="218"/>
      <c r="H211" s="218"/>
      <c r="I211" s="218"/>
      <c r="J211" s="219"/>
      <c r="K211" s="218">
        <f t="shared" si="41"/>
        <v>0</v>
      </c>
      <c r="L211" s="21"/>
      <c r="O211" s="112"/>
      <c r="P211" s="112"/>
      <c r="Q211" s="112"/>
      <c r="R211" s="112"/>
      <c r="S211" s="112"/>
      <c r="T211" s="112"/>
    </row>
    <row r="212" spans="1:20" s="281" customFormat="1" ht="18" customHeight="1" x14ac:dyDescent="0.25">
      <c r="A212" s="228"/>
      <c r="B212" s="304"/>
      <c r="C212" s="304"/>
      <c r="D212" s="282" t="s">
        <v>299</v>
      </c>
      <c r="E212" s="218">
        <v>3.69</v>
      </c>
      <c r="F212" s="218">
        <v>6.3</v>
      </c>
      <c r="G212" s="218">
        <f t="shared" ref="G212:G214" si="42">E212*2+F212*2</f>
        <v>19.98</v>
      </c>
      <c r="H212" s="218">
        <v>0.1</v>
      </c>
      <c r="I212" s="218"/>
      <c r="J212" s="219">
        <v>0</v>
      </c>
      <c r="K212" s="218">
        <f>G212*H212*J212</f>
        <v>0</v>
      </c>
      <c r="L212" s="21"/>
      <c r="O212" s="112"/>
      <c r="P212" s="112"/>
      <c r="Q212" s="112"/>
      <c r="R212" s="112"/>
      <c r="S212" s="112"/>
      <c r="T212" s="112"/>
    </row>
    <row r="213" spans="1:20" s="281" customFormat="1" ht="18" customHeight="1" x14ac:dyDescent="0.25">
      <c r="A213" s="228"/>
      <c r="B213" s="304"/>
      <c r="C213" s="304"/>
      <c r="D213" s="282" t="s">
        <v>300</v>
      </c>
      <c r="E213" s="218">
        <v>5.3</v>
      </c>
      <c r="F213" s="218">
        <v>2.75</v>
      </c>
      <c r="G213" s="218">
        <f t="shared" si="42"/>
        <v>16.100000000000001</v>
      </c>
      <c r="H213" s="218">
        <v>0.1</v>
      </c>
      <c r="I213" s="218"/>
      <c r="J213" s="219">
        <v>0</v>
      </c>
      <c r="K213" s="218">
        <f t="shared" ref="K213:K219" si="43">G213*H213*J213</f>
        <v>0</v>
      </c>
      <c r="L213" s="21"/>
      <c r="O213" s="112"/>
      <c r="P213" s="112"/>
      <c r="Q213" s="112"/>
      <c r="R213" s="112"/>
      <c r="S213" s="112"/>
      <c r="T213" s="112"/>
    </row>
    <row r="214" spans="1:20" s="281" customFormat="1" ht="18" customHeight="1" x14ac:dyDescent="0.25">
      <c r="A214" s="228"/>
      <c r="B214" s="304"/>
      <c r="C214" s="304"/>
      <c r="D214" s="282" t="s">
        <v>301</v>
      </c>
      <c r="E214" s="218">
        <v>3.35</v>
      </c>
      <c r="F214" s="218">
        <v>2.75</v>
      </c>
      <c r="G214" s="218">
        <f t="shared" si="42"/>
        <v>12.2</v>
      </c>
      <c r="H214" s="218">
        <v>0.1</v>
      </c>
      <c r="I214" s="218"/>
      <c r="J214" s="219">
        <v>0</v>
      </c>
      <c r="K214" s="218">
        <f t="shared" si="43"/>
        <v>0</v>
      </c>
      <c r="L214" s="21"/>
      <c r="O214" s="112"/>
      <c r="P214" s="112"/>
      <c r="Q214" s="112"/>
      <c r="R214" s="112"/>
      <c r="S214" s="112"/>
      <c r="T214" s="112"/>
    </row>
    <row r="215" spans="1:20" s="281" customFormat="1" ht="18" customHeight="1" x14ac:dyDescent="0.25">
      <c r="A215" s="228"/>
      <c r="B215" s="304"/>
      <c r="C215" s="304"/>
      <c r="D215" s="282" t="s">
        <v>302</v>
      </c>
      <c r="E215" s="218"/>
      <c r="F215" s="218"/>
      <c r="G215" s="218"/>
      <c r="H215" s="218"/>
      <c r="I215" s="218"/>
      <c r="J215" s="219"/>
      <c r="K215" s="218">
        <f t="shared" si="43"/>
        <v>0</v>
      </c>
      <c r="L215" s="21"/>
      <c r="O215" s="112"/>
      <c r="P215" s="112"/>
      <c r="Q215" s="112"/>
      <c r="R215" s="112"/>
      <c r="S215" s="112"/>
      <c r="T215" s="112"/>
    </row>
    <row r="216" spans="1:20" s="281" customFormat="1" ht="18" customHeight="1" x14ac:dyDescent="0.25">
      <c r="A216" s="228"/>
      <c r="B216" s="304"/>
      <c r="C216" s="304"/>
      <c r="D216" s="282" t="s">
        <v>560</v>
      </c>
      <c r="E216" s="218"/>
      <c r="F216" s="218"/>
      <c r="G216" s="218"/>
      <c r="H216" s="218"/>
      <c r="I216" s="218"/>
      <c r="J216" s="219"/>
      <c r="K216" s="218">
        <f t="shared" si="43"/>
        <v>0</v>
      </c>
      <c r="L216" s="21"/>
      <c r="O216" s="112"/>
      <c r="P216" s="112"/>
      <c r="Q216" s="112"/>
      <c r="R216" s="112"/>
      <c r="S216" s="112"/>
      <c r="T216" s="112"/>
    </row>
    <row r="217" spans="1:20" s="281" customFormat="1" ht="18" customHeight="1" x14ac:dyDescent="0.25">
      <c r="A217" s="228"/>
      <c r="B217" s="304"/>
      <c r="C217" s="304"/>
      <c r="D217" s="282" t="s">
        <v>303</v>
      </c>
      <c r="E217" s="218"/>
      <c r="F217" s="218"/>
      <c r="G217" s="218"/>
      <c r="H217" s="218"/>
      <c r="I217" s="218"/>
      <c r="J217" s="219"/>
      <c r="K217" s="218">
        <f t="shared" si="43"/>
        <v>0</v>
      </c>
      <c r="L217" s="21"/>
      <c r="O217" s="112"/>
      <c r="P217" s="112"/>
      <c r="Q217" s="112"/>
      <c r="R217" s="112"/>
      <c r="S217" s="112"/>
      <c r="T217" s="112"/>
    </row>
    <row r="218" spans="1:20" s="281" customFormat="1" ht="18" customHeight="1" x14ac:dyDescent="0.25">
      <c r="A218" s="228"/>
      <c r="B218" s="304"/>
      <c r="C218" s="304"/>
      <c r="D218" s="282" t="s">
        <v>561</v>
      </c>
      <c r="E218" s="218"/>
      <c r="F218" s="218"/>
      <c r="G218" s="218"/>
      <c r="H218" s="218"/>
      <c r="I218" s="218"/>
      <c r="J218" s="219"/>
      <c r="K218" s="218">
        <f t="shared" si="43"/>
        <v>0</v>
      </c>
      <c r="L218" s="21"/>
      <c r="O218" s="112"/>
      <c r="P218" s="112"/>
      <c r="Q218" s="112"/>
      <c r="R218" s="112"/>
      <c r="S218" s="112"/>
      <c r="T218" s="112"/>
    </row>
    <row r="219" spans="1:20" s="281" customFormat="1" ht="18" customHeight="1" x14ac:dyDescent="0.25">
      <c r="A219" s="228"/>
      <c r="B219" s="304"/>
      <c r="C219" s="304"/>
      <c r="D219" s="282" t="s">
        <v>304</v>
      </c>
      <c r="E219" s="218"/>
      <c r="F219" s="218"/>
      <c r="G219" s="218"/>
      <c r="H219" s="218"/>
      <c r="I219" s="218"/>
      <c r="J219" s="219"/>
      <c r="K219" s="218">
        <f t="shared" si="43"/>
        <v>0</v>
      </c>
      <c r="L219" s="21"/>
      <c r="O219" s="112"/>
      <c r="P219" s="112"/>
      <c r="Q219" s="112"/>
      <c r="R219" s="112"/>
      <c r="S219" s="112"/>
      <c r="T219" s="112"/>
    </row>
    <row r="220" spans="1:20" s="281" customFormat="1" ht="18" customHeight="1" x14ac:dyDescent="0.25">
      <c r="A220" s="228"/>
      <c r="B220" s="304"/>
      <c r="C220" s="304"/>
      <c r="D220" s="282"/>
      <c r="E220" s="218"/>
      <c r="F220" s="218"/>
      <c r="G220" s="218"/>
      <c r="H220" s="218"/>
      <c r="I220" s="218"/>
      <c r="J220" s="219"/>
      <c r="K220" s="311">
        <f>SUM(K209:K219)</f>
        <v>0</v>
      </c>
      <c r="L220" s="21"/>
      <c r="O220" s="112"/>
      <c r="P220" s="112"/>
      <c r="Q220" s="112"/>
      <c r="R220" s="112"/>
      <c r="S220" s="112"/>
      <c r="T220" s="112"/>
    </row>
    <row r="221" spans="1:20" s="281" customFormat="1" ht="57.75" customHeight="1" x14ac:dyDescent="0.25">
      <c r="A221" s="228"/>
      <c r="B221" s="312" t="str">
        <f>'Planila Orçamentária'!C34</f>
        <v>CALHA EM CHAPA DE ACO GALVANIZADO NUMERO 24, DESENVOLVIMENTO DE 33CM</v>
      </c>
      <c r="C221" s="304"/>
      <c r="D221" s="282"/>
      <c r="E221" s="218"/>
      <c r="F221" s="218"/>
      <c r="G221" s="218"/>
      <c r="H221" s="218"/>
      <c r="I221" s="218"/>
      <c r="J221" s="219"/>
      <c r="K221" s="311"/>
      <c r="L221" s="21"/>
      <c r="O221" s="112"/>
      <c r="P221" s="112"/>
      <c r="Q221" s="112"/>
      <c r="R221" s="112"/>
      <c r="S221" s="112"/>
      <c r="T221" s="112"/>
    </row>
    <row r="222" spans="1:20" s="281" customFormat="1" ht="18" customHeight="1" x14ac:dyDescent="0.25">
      <c r="A222" s="228"/>
      <c r="B222" s="304"/>
      <c r="C222" s="304"/>
      <c r="D222" s="282" t="s">
        <v>295</v>
      </c>
      <c r="E222" s="218">
        <v>1.25</v>
      </c>
      <c r="F222" s="218">
        <v>2.35</v>
      </c>
      <c r="G222" s="218">
        <v>2.8</v>
      </c>
      <c r="H222" s="218"/>
      <c r="I222" s="218"/>
      <c r="J222" s="219"/>
      <c r="K222" s="218">
        <v>22.56</v>
      </c>
      <c r="L222" s="21"/>
      <c r="O222" s="112"/>
      <c r="P222" s="112"/>
      <c r="Q222" s="112"/>
      <c r="R222" s="112"/>
      <c r="S222" s="112"/>
      <c r="T222" s="112"/>
    </row>
    <row r="223" spans="1:20" s="281" customFormat="1" ht="18" customHeight="1" x14ac:dyDescent="0.25">
      <c r="A223" s="228"/>
      <c r="B223" s="304"/>
      <c r="C223" s="304"/>
      <c r="D223" s="282" t="s">
        <v>297</v>
      </c>
      <c r="E223" s="218">
        <v>1.25</v>
      </c>
      <c r="F223" s="218">
        <v>2.35</v>
      </c>
      <c r="G223" s="218"/>
      <c r="H223" s="218"/>
      <c r="I223" s="218"/>
      <c r="J223" s="219"/>
      <c r="K223" s="218">
        <f t="shared" ref="K223:K232" si="44">G223</f>
        <v>0</v>
      </c>
      <c r="L223" s="21"/>
      <c r="O223" s="112"/>
      <c r="P223" s="112"/>
      <c r="Q223" s="112"/>
      <c r="R223" s="112"/>
      <c r="S223" s="112"/>
      <c r="T223" s="112"/>
    </row>
    <row r="224" spans="1:20" s="281" customFormat="1" ht="18" customHeight="1" x14ac:dyDescent="0.25">
      <c r="A224" s="228"/>
      <c r="B224" s="304"/>
      <c r="C224" s="304"/>
      <c r="D224" s="282" t="s">
        <v>559</v>
      </c>
      <c r="E224" s="218"/>
      <c r="F224" s="218"/>
      <c r="G224" s="218"/>
      <c r="H224" s="218"/>
      <c r="I224" s="218"/>
      <c r="J224" s="219"/>
      <c r="K224" s="218">
        <f t="shared" si="44"/>
        <v>0</v>
      </c>
      <c r="L224" s="21"/>
      <c r="O224" s="112"/>
      <c r="P224" s="112"/>
      <c r="Q224" s="112"/>
      <c r="R224" s="112"/>
      <c r="S224" s="112"/>
      <c r="T224" s="112"/>
    </row>
    <row r="225" spans="1:20" s="281" customFormat="1" ht="18" customHeight="1" x14ac:dyDescent="0.25">
      <c r="A225" s="228"/>
      <c r="B225" s="304"/>
      <c r="C225" s="304"/>
      <c r="D225" s="282" t="s">
        <v>299</v>
      </c>
      <c r="E225" s="218"/>
      <c r="F225" s="218"/>
      <c r="G225" s="218"/>
      <c r="H225" s="218"/>
      <c r="I225" s="218"/>
      <c r="J225" s="219"/>
      <c r="K225" s="218">
        <f t="shared" si="44"/>
        <v>0</v>
      </c>
      <c r="L225" s="21"/>
      <c r="O225" s="112"/>
      <c r="P225" s="112"/>
      <c r="Q225" s="112"/>
      <c r="R225" s="112"/>
      <c r="S225" s="112"/>
      <c r="T225" s="112"/>
    </row>
    <row r="226" spans="1:20" s="281" customFormat="1" ht="18" customHeight="1" x14ac:dyDescent="0.25">
      <c r="A226" s="228"/>
      <c r="B226" s="304"/>
      <c r="C226" s="304"/>
      <c r="D226" s="282" t="s">
        <v>300</v>
      </c>
      <c r="E226" s="218"/>
      <c r="F226" s="218"/>
      <c r="G226" s="218"/>
      <c r="H226" s="218"/>
      <c r="I226" s="218"/>
      <c r="J226" s="219"/>
      <c r="K226" s="218">
        <f t="shared" si="44"/>
        <v>0</v>
      </c>
      <c r="L226" s="21"/>
      <c r="O226" s="112"/>
      <c r="P226" s="112"/>
      <c r="Q226" s="112"/>
      <c r="R226" s="112"/>
      <c r="S226" s="112"/>
      <c r="T226" s="112"/>
    </row>
    <row r="227" spans="1:20" s="281" customFormat="1" ht="18" customHeight="1" x14ac:dyDescent="0.25">
      <c r="A227" s="228"/>
      <c r="B227" s="304"/>
      <c r="C227" s="304"/>
      <c r="D227" s="282" t="s">
        <v>301</v>
      </c>
      <c r="E227" s="218"/>
      <c r="F227" s="218"/>
      <c r="G227" s="218"/>
      <c r="H227" s="218"/>
      <c r="I227" s="218"/>
      <c r="J227" s="219"/>
      <c r="K227" s="218">
        <f t="shared" si="44"/>
        <v>0</v>
      </c>
      <c r="L227" s="21"/>
      <c r="O227" s="112"/>
      <c r="P227" s="112"/>
      <c r="Q227" s="112"/>
      <c r="R227" s="112"/>
      <c r="S227" s="112"/>
      <c r="T227" s="112"/>
    </row>
    <row r="228" spans="1:20" s="281" customFormat="1" ht="18" customHeight="1" x14ac:dyDescent="0.25">
      <c r="A228" s="228"/>
      <c r="B228" s="304"/>
      <c r="C228" s="304"/>
      <c r="D228" s="282" t="s">
        <v>302</v>
      </c>
      <c r="E228" s="218"/>
      <c r="F228" s="218"/>
      <c r="G228" s="218"/>
      <c r="H228" s="218"/>
      <c r="I228" s="218"/>
      <c r="J228" s="219"/>
      <c r="K228" s="218">
        <f t="shared" si="44"/>
        <v>0</v>
      </c>
      <c r="L228" s="21"/>
      <c r="O228" s="112"/>
      <c r="P228" s="112"/>
      <c r="Q228" s="112"/>
      <c r="R228" s="112"/>
      <c r="S228" s="112"/>
      <c r="T228" s="112"/>
    </row>
    <row r="229" spans="1:20" s="281" customFormat="1" ht="18" customHeight="1" x14ac:dyDescent="0.25">
      <c r="A229" s="228"/>
      <c r="B229" s="304"/>
      <c r="C229" s="304"/>
      <c r="D229" s="282" t="s">
        <v>560</v>
      </c>
      <c r="E229" s="218"/>
      <c r="F229" s="218"/>
      <c r="G229" s="218"/>
      <c r="H229" s="218"/>
      <c r="I229" s="218"/>
      <c r="J229" s="219"/>
      <c r="K229" s="218">
        <f t="shared" si="44"/>
        <v>0</v>
      </c>
      <c r="L229" s="21"/>
      <c r="O229" s="112"/>
      <c r="P229" s="112"/>
      <c r="Q229" s="112"/>
      <c r="R229" s="112"/>
      <c r="S229" s="112"/>
      <c r="T229" s="112"/>
    </row>
    <row r="230" spans="1:20" s="281" customFormat="1" ht="18" customHeight="1" x14ac:dyDescent="0.25">
      <c r="A230" s="228"/>
      <c r="B230" s="304"/>
      <c r="C230" s="304"/>
      <c r="D230" s="282" t="s">
        <v>303</v>
      </c>
      <c r="E230" s="218"/>
      <c r="F230" s="218"/>
      <c r="G230" s="218"/>
      <c r="H230" s="218"/>
      <c r="I230" s="218"/>
      <c r="J230" s="219"/>
      <c r="K230" s="218">
        <f t="shared" si="44"/>
        <v>0</v>
      </c>
      <c r="L230" s="21"/>
      <c r="O230" s="112"/>
      <c r="P230" s="112"/>
      <c r="Q230" s="112"/>
      <c r="R230" s="112"/>
      <c r="S230" s="112"/>
      <c r="T230" s="112"/>
    </row>
    <row r="231" spans="1:20" s="281" customFormat="1" ht="18" customHeight="1" x14ac:dyDescent="0.25">
      <c r="A231" s="228"/>
      <c r="B231" s="304"/>
      <c r="C231" s="304"/>
      <c r="D231" s="282" t="s">
        <v>561</v>
      </c>
      <c r="E231" s="218"/>
      <c r="F231" s="218"/>
      <c r="G231" s="218"/>
      <c r="H231" s="218"/>
      <c r="I231" s="218"/>
      <c r="J231" s="219"/>
      <c r="K231" s="218">
        <f t="shared" si="44"/>
        <v>0</v>
      </c>
      <c r="L231" s="21"/>
      <c r="O231" s="112"/>
      <c r="P231" s="112"/>
      <c r="Q231" s="112"/>
      <c r="R231" s="112"/>
      <c r="S231" s="112"/>
      <c r="T231" s="112"/>
    </row>
    <row r="232" spans="1:20" s="281" customFormat="1" ht="18" customHeight="1" x14ac:dyDescent="0.25">
      <c r="A232" s="228"/>
      <c r="B232" s="304"/>
      <c r="C232" s="304"/>
      <c r="D232" s="282" t="s">
        <v>304</v>
      </c>
      <c r="E232" s="218"/>
      <c r="F232" s="218"/>
      <c r="G232" s="218"/>
      <c r="H232" s="218"/>
      <c r="I232" s="218"/>
      <c r="J232" s="219"/>
      <c r="K232" s="218">
        <f t="shared" si="44"/>
        <v>0</v>
      </c>
      <c r="L232" s="21"/>
      <c r="O232" s="112"/>
      <c r="P232" s="112"/>
      <c r="Q232" s="112"/>
      <c r="R232" s="112"/>
      <c r="S232" s="112"/>
      <c r="T232" s="112"/>
    </row>
    <row r="233" spans="1:20" s="281" customFormat="1" ht="18" customHeight="1" x14ac:dyDescent="0.25">
      <c r="A233" s="228"/>
      <c r="B233" s="304"/>
      <c r="C233" s="304"/>
      <c r="D233" s="282"/>
      <c r="E233" s="218"/>
      <c r="F233" s="218"/>
      <c r="G233" s="218"/>
      <c r="H233" s="218"/>
      <c r="I233" s="218"/>
      <c r="J233" s="219"/>
      <c r="K233" s="311">
        <f>SUM(K222:K232)</f>
        <v>22.56</v>
      </c>
      <c r="L233" s="21"/>
      <c r="O233" s="112"/>
      <c r="P233" s="112"/>
      <c r="Q233" s="112"/>
      <c r="R233" s="112"/>
      <c r="S233" s="112"/>
      <c r="T233" s="112"/>
    </row>
    <row r="234" spans="1:20" s="281" customFormat="1" ht="96" customHeight="1" x14ac:dyDescent="0.25">
      <c r="A234" s="228"/>
      <c r="B234" s="312" t="str">
        <f>'Planila Orçamentária'!C35</f>
        <v>Laje pre-moldada p/forro, sobrecarga 100kg/m2, vaos ate 3,50m/e=8cm, c /lajotas e cap.c/conc fck=20mpa, 3cm, inter-eixo 38cm, c/escoramento (reapr.3x) e ferragem negativa</v>
      </c>
      <c r="C234" s="304"/>
      <c r="D234" s="282"/>
      <c r="E234" s="218"/>
      <c r="F234" s="218"/>
      <c r="G234" s="218"/>
      <c r="H234" s="218"/>
      <c r="I234" s="218"/>
      <c r="J234" s="219"/>
      <c r="K234" s="311"/>
      <c r="L234" s="21"/>
      <c r="O234" s="112"/>
      <c r="P234" s="112"/>
      <c r="Q234" s="112"/>
      <c r="R234" s="112"/>
      <c r="S234" s="112"/>
      <c r="T234" s="112"/>
    </row>
    <row r="235" spans="1:20" s="281" customFormat="1" ht="18" customHeight="1" x14ac:dyDescent="0.25">
      <c r="A235" s="228"/>
      <c r="B235" s="304"/>
      <c r="C235" s="304"/>
      <c r="D235" s="282" t="s">
        <v>295</v>
      </c>
      <c r="E235" s="218"/>
      <c r="F235" s="218"/>
      <c r="G235" s="218"/>
      <c r="H235" s="218"/>
      <c r="I235" s="218"/>
      <c r="J235" s="219"/>
      <c r="K235" s="218">
        <f>I235</f>
        <v>0</v>
      </c>
      <c r="L235" s="21"/>
      <c r="O235" s="112"/>
      <c r="P235" s="112"/>
      <c r="Q235" s="112"/>
      <c r="R235" s="112"/>
      <c r="S235" s="112"/>
      <c r="T235" s="112"/>
    </row>
    <row r="236" spans="1:20" s="281" customFormat="1" ht="18" customHeight="1" x14ac:dyDescent="0.25">
      <c r="A236" s="228"/>
      <c r="B236" s="304"/>
      <c r="C236" s="304"/>
      <c r="D236" s="282" t="s">
        <v>297</v>
      </c>
      <c r="E236" s="218"/>
      <c r="F236" s="218"/>
      <c r="G236" s="218"/>
      <c r="H236" s="218"/>
      <c r="I236" s="218"/>
      <c r="J236" s="219"/>
      <c r="K236" s="218">
        <f t="shared" ref="K236:K245" si="45">I236</f>
        <v>0</v>
      </c>
      <c r="L236" s="21"/>
      <c r="O236" s="112"/>
      <c r="P236" s="112"/>
      <c r="Q236" s="112"/>
      <c r="R236" s="112"/>
      <c r="S236" s="112"/>
      <c r="T236" s="112"/>
    </row>
    <row r="237" spans="1:20" s="281" customFormat="1" ht="18" customHeight="1" x14ac:dyDescent="0.25">
      <c r="A237" s="228"/>
      <c r="B237" s="304"/>
      <c r="C237" s="304"/>
      <c r="D237" s="282" t="s">
        <v>559</v>
      </c>
      <c r="E237" s="218">
        <v>2.85</v>
      </c>
      <c r="F237" s="218">
        <v>2</v>
      </c>
      <c r="G237" s="218">
        <f t="shared" ref="G237" si="46">E237*2+F237*2</f>
        <v>9.6999999999999993</v>
      </c>
      <c r="H237" s="218">
        <v>2.8</v>
      </c>
      <c r="I237" s="218">
        <f>E237*F237</f>
        <v>5.7</v>
      </c>
      <c r="J237" s="219"/>
      <c r="K237" s="218">
        <f t="shared" si="45"/>
        <v>5.7</v>
      </c>
      <c r="L237" s="21"/>
      <c r="O237" s="112"/>
      <c r="P237" s="112"/>
      <c r="Q237" s="112"/>
      <c r="R237" s="112"/>
      <c r="S237" s="112"/>
      <c r="T237" s="112"/>
    </row>
    <row r="238" spans="1:20" s="281" customFormat="1" ht="18" customHeight="1" x14ac:dyDescent="0.25">
      <c r="A238" s="228"/>
      <c r="B238" s="304"/>
      <c r="C238" s="304"/>
      <c r="D238" s="282" t="s">
        <v>299</v>
      </c>
      <c r="E238" s="218"/>
      <c r="F238" s="218"/>
      <c r="G238" s="218"/>
      <c r="H238" s="218"/>
      <c r="I238" s="218"/>
      <c r="J238" s="219"/>
      <c r="K238" s="218">
        <f t="shared" si="45"/>
        <v>0</v>
      </c>
      <c r="L238" s="21"/>
      <c r="O238" s="112"/>
      <c r="P238" s="112"/>
      <c r="Q238" s="112"/>
      <c r="R238" s="112"/>
      <c r="S238" s="112"/>
      <c r="T238" s="112"/>
    </row>
    <row r="239" spans="1:20" s="281" customFormat="1" ht="18" customHeight="1" x14ac:dyDescent="0.25">
      <c r="A239" s="228"/>
      <c r="B239" s="304"/>
      <c r="C239" s="304"/>
      <c r="D239" s="282" t="s">
        <v>300</v>
      </c>
      <c r="E239" s="218"/>
      <c r="F239" s="218"/>
      <c r="G239" s="218"/>
      <c r="H239" s="218"/>
      <c r="I239" s="218"/>
      <c r="J239" s="219"/>
      <c r="K239" s="218">
        <f t="shared" si="45"/>
        <v>0</v>
      </c>
      <c r="L239" s="21"/>
      <c r="O239" s="112"/>
      <c r="P239" s="112"/>
      <c r="Q239" s="112"/>
      <c r="R239" s="112"/>
      <c r="S239" s="112"/>
      <c r="T239" s="112"/>
    </row>
    <row r="240" spans="1:20" s="281" customFormat="1" ht="18" customHeight="1" x14ac:dyDescent="0.25">
      <c r="A240" s="228"/>
      <c r="B240" s="304"/>
      <c r="C240" s="304"/>
      <c r="D240" s="282" t="s">
        <v>301</v>
      </c>
      <c r="E240" s="218"/>
      <c r="F240" s="218"/>
      <c r="G240" s="218"/>
      <c r="H240" s="218"/>
      <c r="I240" s="218"/>
      <c r="J240" s="219"/>
      <c r="K240" s="218">
        <f t="shared" si="45"/>
        <v>0</v>
      </c>
      <c r="L240" s="21"/>
      <c r="O240" s="112"/>
      <c r="P240" s="112"/>
      <c r="Q240" s="112"/>
      <c r="R240" s="112"/>
      <c r="S240" s="112"/>
      <c r="T240" s="112"/>
    </row>
    <row r="241" spans="1:20" s="281" customFormat="1" ht="18" customHeight="1" x14ac:dyDescent="0.25">
      <c r="A241" s="228"/>
      <c r="B241" s="304"/>
      <c r="C241" s="304"/>
      <c r="D241" s="282" t="s">
        <v>302</v>
      </c>
      <c r="E241" s="218"/>
      <c r="F241" s="218"/>
      <c r="G241" s="218"/>
      <c r="H241" s="218"/>
      <c r="I241" s="218"/>
      <c r="J241" s="219"/>
      <c r="K241" s="218">
        <f t="shared" si="45"/>
        <v>0</v>
      </c>
      <c r="L241" s="21"/>
      <c r="O241" s="112"/>
      <c r="P241" s="112"/>
      <c r="Q241" s="112"/>
      <c r="R241" s="112"/>
      <c r="S241" s="112"/>
      <c r="T241" s="112"/>
    </row>
    <row r="242" spans="1:20" s="281" customFormat="1" ht="18" customHeight="1" x14ac:dyDescent="0.25">
      <c r="A242" s="228"/>
      <c r="B242" s="304"/>
      <c r="C242" s="304"/>
      <c r="D242" s="282" t="s">
        <v>560</v>
      </c>
      <c r="E242" s="218"/>
      <c r="F242" s="218"/>
      <c r="G242" s="218"/>
      <c r="H242" s="218"/>
      <c r="I242" s="218"/>
      <c r="J242" s="219"/>
      <c r="K242" s="218">
        <f t="shared" si="45"/>
        <v>0</v>
      </c>
      <c r="L242" s="21"/>
      <c r="O242" s="112"/>
      <c r="P242" s="112"/>
      <c r="Q242" s="112"/>
      <c r="R242" s="112"/>
      <c r="S242" s="112"/>
      <c r="T242" s="112"/>
    </row>
    <row r="243" spans="1:20" s="281" customFormat="1" ht="18" customHeight="1" x14ac:dyDescent="0.25">
      <c r="A243" s="228"/>
      <c r="B243" s="304"/>
      <c r="C243" s="304"/>
      <c r="D243" s="282" t="s">
        <v>303</v>
      </c>
      <c r="E243" s="218"/>
      <c r="F243" s="218"/>
      <c r="G243" s="218"/>
      <c r="H243" s="218"/>
      <c r="I243" s="218"/>
      <c r="J243" s="219"/>
      <c r="K243" s="218">
        <f t="shared" si="45"/>
        <v>0</v>
      </c>
      <c r="L243" s="21"/>
      <c r="O243" s="112"/>
      <c r="P243" s="112"/>
      <c r="Q243" s="112"/>
      <c r="R243" s="112"/>
      <c r="S243" s="112"/>
      <c r="T243" s="112"/>
    </row>
    <row r="244" spans="1:20" s="281" customFormat="1" ht="18" customHeight="1" x14ac:dyDescent="0.25">
      <c r="A244" s="228"/>
      <c r="B244" s="304"/>
      <c r="C244" s="304"/>
      <c r="D244" s="282" t="s">
        <v>561</v>
      </c>
      <c r="E244" s="218"/>
      <c r="F244" s="218"/>
      <c r="G244" s="218"/>
      <c r="H244" s="218"/>
      <c r="I244" s="218"/>
      <c r="J244" s="219"/>
      <c r="K244" s="218">
        <f t="shared" si="45"/>
        <v>0</v>
      </c>
      <c r="L244" s="21"/>
      <c r="O244" s="112"/>
      <c r="P244" s="112"/>
      <c r="Q244" s="112"/>
      <c r="R244" s="112"/>
      <c r="S244" s="112"/>
      <c r="T244" s="112"/>
    </row>
    <row r="245" spans="1:20" s="281" customFormat="1" ht="18" customHeight="1" x14ac:dyDescent="0.25">
      <c r="A245" s="228"/>
      <c r="B245" s="304"/>
      <c r="C245" s="304"/>
      <c r="D245" s="282" t="s">
        <v>304</v>
      </c>
      <c r="E245" s="218"/>
      <c r="F245" s="218"/>
      <c r="G245" s="218"/>
      <c r="H245" s="218"/>
      <c r="I245" s="218"/>
      <c r="J245" s="219"/>
      <c r="K245" s="218">
        <f t="shared" si="45"/>
        <v>0</v>
      </c>
      <c r="L245" s="21"/>
      <c r="O245" s="112"/>
      <c r="P245" s="112"/>
      <c r="Q245" s="112"/>
      <c r="R245" s="112"/>
      <c r="S245" s="112"/>
      <c r="T245" s="112"/>
    </row>
    <row r="246" spans="1:20" s="281" customFormat="1" ht="18" customHeight="1" x14ac:dyDescent="0.25">
      <c r="A246" s="228"/>
      <c r="B246" s="304"/>
      <c r="C246" s="304"/>
      <c r="D246" s="282"/>
      <c r="E246" s="218"/>
      <c r="F246" s="218"/>
      <c r="G246" s="218"/>
      <c r="H246" s="218"/>
      <c r="I246" s="218"/>
      <c r="J246" s="219"/>
      <c r="K246" s="311">
        <f>SUM(K235:K245)</f>
        <v>5.7</v>
      </c>
      <c r="L246" s="21"/>
      <c r="O246" s="112"/>
      <c r="P246" s="112"/>
      <c r="Q246" s="112"/>
      <c r="R246" s="112"/>
      <c r="S246" s="112"/>
      <c r="T246" s="112"/>
    </row>
    <row r="247" spans="1:20" s="232" customFormat="1" ht="18" x14ac:dyDescent="0.25">
      <c r="A247" s="228"/>
      <c r="B247" s="308" t="str">
        <f>'Planila Orçamentária'!C36</f>
        <v>COBERTURA</v>
      </c>
      <c r="C247" s="308"/>
      <c r="D247" s="309"/>
      <c r="E247" s="310"/>
      <c r="F247" s="310"/>
      <c r="G247" s="310"/>
      <c r="H247" s="310"/>
      <c r="I247" s="310"/>
      <c r="J247" s="310"/>
      <c r="K247" s="310"/>
      <c r="L247" s="21"/>
    </row>
    <row r="248" spans="1:20" ht="42.75" customHeight="1" x14ac:dyDescent="0.25">
      <c r="A248" s="228"/>
      <c r="B248" s="313" t="str">
        <f>'Planila Orçamentária'!C37</f>
        <v xml:space="preserve">Estrutura metálica para telha galvalume  </v>
      </c>
      <c r="C248" s="314" t="s">
        <v>260</v>
      </c>
      <c r="D248" s="315"/>
      <c r="E248" s="218"/>
      <c r="F248" s="218"/>
      <c r="G248" s="218"/>
      <c r="H248" s="218"/>
      <c r="I248" s="218"/>
      <c r="J248" s="219"/>
      <c r="K248" s="311"/>
    </row>
    <row r="249" spans="1:20" s="281" customFormat="1" ht="18" x14ac:dyDescent="0.25">
      <c r="A249" s="228"/>
      <c r="B249" s="304"/>
      <c r="C249" s="304"/>
      <c r="D249" s="282" t="s">
        <v>295</v>
      </c>
      <c r="E249" s="218">
        <v>1.25</v>
      </c>
      <c r="F249" s="218">
        <v>2.35</v>
      </c>
      <c r="G249" s="218">
        <f t="shared" ref="G249:G259" si="47">E249*2+F249*2</f>
        <v>7.2</v>
      </c>
      <c r="H249" s="218">
        <v>3</v>
      </c>
      <c r="I249" s="218">
        <f t="shared" ref="I249:I259" si="48">E249*F249</f>
        <v>2.9375</v>
      </c>
      <c r="J249" s="219"/>
      <c r="K249" s="218">
        <f>I249</f>
        <v>2.9375</v>
      </c>
      <c r="L249" s="21"/>
    </row>
    <row r="250" spans="1:20" s="281" customFormat="1" ht="18" x14ac:dyDescent="0.25">
      <c r="A250" s="228"/>
      <c r="B250" s="304"/>
      <c r="C250" s="304"/>
      <c r="D250" s="282" t="s">
        <v>297</v>
      </c>
      <c r="E250" s="218">
        <v>1.25</v>
      </c>
      <c r="F250" s="218">
        <v>2.35</v>
      </c>
      <c r="G250" s="218">
        <f t="shared" si="47"/>
        <v>7.2</v>
      </c>
      <c r="H250" s="218">
        <v>3</v>
      </c>
      <c r="I250" s="218">
        <f t="shared" si="48"/>
        <v>2.9375</v>
      </c>
      <c r="J250" s="219"/>
      <c r="K250" s="218">
        <f t="shared" ref="K250:K259" si="49">I250</f>
        <v>2.9375</v>
      </c>
      <c r="L250" s="21"/>
    </row>
    <row r="251" spans="1:20" s="281" customFormat="1" ht="18" x14ac:dyDescent="0.25">
      <c r="A251" s="228"/>
      <c r="B251" s="304"/>
      <c r="C251" s="304"/>
      <c r="D251" s="282" t="s">
        <v>559</v>
      </c>
      <c r="E251" s="218">
        <v>2.85</v>
      </c>
      <c r="F251" s="218">
        <v>2</v>
      </c>
      <c r="G251" s="218">
        <f t="shared" si="47"/>
        <v>9.6999999999999993</v>
      </c>
      <c r="H251" s="218">
        <v>3</v>
      </c>
      <c r="I251" s="218">
        <f t="shared" si="48"/>
        <v>5.7</v>
      </c>
      <c r="J251" s="219"/>
      <c r="K251" s="218">
        <f t="shared" si="49"/>
        <v>5.7</v>
      </c>
      <c r="L251" s="21"/>
    </row>
    <row r="252" spans="1:20" s="281" customFormat="1" ht="18" x14ac:dyDescent="0.25">
      <c r="A252" s="228"/>
      <c r="B252" s="304"/>
      <c r="C252" s="304"/>
      <c r="D252" s="282" t="s">
        <v>299</v>
      </c>
      <c r="E252" s="218">
        <v>3.69</v>
      </c>
      <c r="F252" s="218">
        <v>6.3</v>
      </c>
      <c r="G252" s="218">
        <f t="shared" si="47"/>
        <v>19.98</v>
      </c>
      <c r="H252" s="218">
        <v>3</v>
      </c>
      <c r="I252" s="218">
        <f t="shared" si="48"/>
        <v>23.247</v>
      </c>
      <c r="J252" s="219"/>
      <c r="K252" s="218">
        <f t="shared" si="49"/>
        <v>23.247</v>
      </c>
      <c r="L252" s="21"/>
    </row>
    <row r="253" spans="1:20" s="281" customFormat="1" ht="18" x14ac:dyDescent="0.25">
      <c r="A253" s="228"/>
      <c r="B253" s="304"/>
      <c r="C253" s="304"/>
      <c r="D253" s="282" t="s">
        <v>300</v>
      </c>
      <c r="E253" s="218">
        <v>5.3</v>
      </c>
      <c r="F253" s="218">
        <v>2.75</v>
      </c>
      <c r="G253" s="218">
        <f t="shared" si="47"/>
        <v>16.100000000000001</v>
      </c>
      <c r="H253" s="218">
        <v>3</v>
      </c>
      <c r="I253" s="218">
        <f t="shared" si="48"/>
        <v>14.574999999999999</v>
      </c>
      <c r="J253" s="219"/>
      <c r="K253" s="218">
        <f t="shared" si="49"/>
        <v>14.574999999999999</v>
      </c>
      <c r="L253" s="21"/>
    </row>
    <row r="254" spans="1:20" s="281" customFormat="1" ht="18" x14ac:dyDescent="0.25">
      <c r="A254" s="228"/>
      <c r="B254" s="304"/>
      <c r="C254" s="304"/>
      <c r="D254" s="282" t="s">
        <v>301</v>
      </c>
      <c r="E254" s="218">
        <v>3.35</v>
      </c>
      <c r="F254" s="218">
        <v>2.75</v>
      </c>
      <c r="G254" s="218">
        <f t="shared" si="47"/>
        <v>12.2</v>
      </c>
      <c r="H254" s="218">
        <v>3</v>
      </c>
      <c r="I254" s="218">
        <f t="shared" si="48"/>
        <v>9.2125000000000004</v>
      </c>
      <c r="J254" s="219"/>
      <c r="K254" s="218">
        <f t="shared" si="49"/>
        <v>9.2125000000000004</v>
      </c>
      <c r="L254" s="21"/>
    </row>
    <row r="255" spans="1:20" s="281" customFormat="1" ht="18" x14ac:dyDescent="0.25">
      <c r="A255" s="228"/>
      <c r="B255" s="304"/>
      <c r="C255" s="304"/>
      <c r="D255" s="282" t="s">
        <v>302</v>
      </c>
      <c r="E255" s="218">
        <v>5</v>
      </c>
      <c r="F255" s="218">
        <v>3.34</v>
      </c>
      <c r="G255" s="218">
        <f t="shared" si="47"/>
        <v>16.68</v>
      </c>
      <c r="H255" s="218">
        <v>3</v>
      </c>
      <c r="I255" s="218">
        <f t="shared" si="48"/>
        <v>16.7</v>
      </c>
      <c r="J255" s="219"/>
      <c r="K255" s="218">
        <f t="shared" si="49"/>
        <v>16.7</v>
      </c>
      <c r="L255" s="21"/>
    </row>
    <row r="256" spans="1:20" s="281" customFormat="1" ht="18" x14ac:dyDescent="0.25">
      <c r="A256" s="228"/>
      <c r="B256" s="304"/>
      <c r="C256" s="304"/>
      <c r="D256" s="282" t="s">
        <v>560</v>
      </c>
      <c r="E256" s="218">
        <v>1.2</v>
      </c>
      <c r="F256" s="218">
        <v>2.4500000000000002</v>
      </c>
      <c r="G256" s="218">
        <f t="shared" si="47"/>
        <v>7.3000000000000007</v>
      </c>
      <c r="H256" s="218">
        <v>3</v>
      </c>
      <c r="I256" s="218">
        <f t="shared" si="48"/>
        <v>2.94</v>
      </c>
      <c r="J256" s="219"/>
      <c r="K256" s="218">
        <f t="shared" si="49"/>
        <v>2.94</v>
      </c>
      <c r="L256" s="21"/>
    </row>
    <row r="257" spans="1:12" s="281" customFormat="1" ht="18" x14ac:dyDescent="0.25">
      <c r="A257" s="228"/>
      <c r="B257" s="304"/>
      <c r="C257" s="304"/>
      <c r="D257" s="282" t="s">
        <v>303</v>
      </c>
      <c r="E257" s="218">
        <v>5</v>
      </c>
      <c r="F257" s="218">
        <v>3.34</v>
      </c>
      <c r="G257" s="218">
        <f t="shared" si="47"/>
        <v>16.68</v>
      </c>
      <c r="H257" s="218">
        <v>3</v>
      </c>
      <c r="I257" s="218">
        <f t="shared" si="48"/>
        <v>16.7</v>
      </c>
      <c r="J257" s="219"/>
      <c r="K257" s="218">
        <f t="shared" si="49"/>
        <v>16.7</v>
      </c>
      <c r="L257" s="21"/>
    </row>
    <row r="258" spans="1:12" s="281" customFormat="1" ht="18" x14ac:dyDescent="0.25">
      <c r="A258" s="228"/>
      <c r="B258" s="304"/>
      <c r="C258" s="304"/>
      <c r="D258" s="282" t="s">
        <v>561</v>
      </c>
      <c r="E258" s="218">
        <v>1.2</v>
      </c>
      <c r="F258" s="218">
        <v>2.2999999999999998</v>
      </c>
      <c r="G258" s="218">
        <f t="shared" si="47"/>
        <v>7</v>
      </c>
      <c r="H258" s="218">
        <v>3</v>
      </c>
      <c r="I258" s="218">
        <f t="shared" si="48"/>
        <v>2.76</v>
      </c>
      <c r="J258" s="219"/>
      <c r="K258" s="218">
        <f t="shared" si="49"/>
        <v>2.76</v>
      </c>
      <c r="L258" s="21"/>
    </row>
    <row r="259" spans="1:12" s="281" customFormat="1" ht="18" x14ac:dyDescent="0.25">
      <c r="A259" s="228"/>
      <c r="B259" s="304"/>
      <c r="C259" s="304"/>
      <c r="D259" s="282" t="s">
        <v>304</v>
      </c>
      <c r="E259" s="218">
        <v>8</v>
      </c>
      <c r="F259" s="218">
        <v>9.52</v>
      </c>
      <c r="G259" s="218">
        <f t="shared" si="47"/>
        <v>35.04</v>
      </c>
      <c r="H259" s="218">
        <v>3</v>
      </c>
      <c r="I259" s="218">
        <f t="shared" si="48"/>
        <v>76.16</v>
      </c>
      <c r="J259" s="219"/>
      <c r="K259" s="218">
        <f t="shared" si="49"/>
        <v>76.16</v>
      </c>
      <c r="L259" s="21"/>
    </row>
    <row r="260" spans="1:12" s="281" customFormat="1" ht="18" x14ac:dyDescent="0.25">
      <c r="A260" s="228"/>
      <c r="B260" s="304"/>
      <c r="C260" s="304"/>
      <c r="D260" s="282"/>
      <c r="E260" s="218"/>
      <c r="F260" s="218"/>
      <c r="G260" s="218"/>
      <c r="H260" s="218"/>
      <c r="I260" s="218"/>
      <c r="J260" s="219"/>
      <c r="K260" s="311">
        <f>SUM(K249:K259)</f>
        <v>173.86950000000002</v>
      </c>
      <c r="L260" s="21"/>
    </row>
    <row r="261" spans="1:12" s="281" customFormat="1" ht="70.5" customHeight="1" x14ac:dyDescent="0.25">
      <c r="A261" s="228"/>
      <c r="B261" s="312" t="str">
        <f>'Planila Orçamentária'!C38</f>
        <v> TELHA TERMOACÚSTICA TRAPEZOIDAL INCLINAÇÃO 17.6%</v>
      </c>
      <c r="C261" s="304"/>
      <c r="D261" s="282"/>
      <c r="E261" s="218"/>
      <c r="F261" s="218"/>
      <c r="G261" s="218"/>
      <c r="H261" s="218"/>
      <c r="I261" s="218"/>
      <c r="J261" s="219"/>
      <c r="K261" s="311"/>
      <c r="L261" s="21"/>
    </row>
    <row r="262" spans="1:12" s="281" customFormat="1" ht="18" x14ac:dyDescent="0.25">
      <c r="A262" s="228"/>
      <c r="B262" s="304"/>
      <c r="C262" s="304"/>
      <c r="D262" s="282" t="s">
        <v>295</v>
      </c>
      <c r="E262" s="218">
        <v>1.25</v>
      </c>
      <c r="F262" s="218">
        <v>2.35</v>
      </c>
      <c r="G262" s="218">
        <f t="shared" ref="G262:G272" si="50">E262*2+F262*2</f>
        <v>7.2</v>
      </c>
      <c r="H262" s="218">
        <v>3</v>
      </c>
      <c r="I262" s="218">
        <f t="shared" ref="I262:I272" si="51">E262*F262</f>
        <v>2.9375</v>
      </c>
      <c r="J262" s="219"/>
      <c r="K262" s="218">
        <f>I262</f>
        <v>2.9375</v>
      </c>
      <c r="L262" s="21"/>
    </row>
    <row r="263" spans="1:12" s="281" customFormat="1" ht="18" x14ac:dyDescent="0.25">
      <c r="A263" s="228"/>
      <c r="B263" s="304"/>
      <c r="C263" s="304"/>
      <c r="D263" s="282" t="s">
        <v>297</v>
      </c>
      <c r="E263" s="218">
        <v>1.25</v>
      </c>
      <c r="F263" s="218">
        <v>2.35</v>
      </c>
      <c r="G263" s="218">
        <f t="shared" si="50"/>
        <v>7.2</v>
      </c>
      <c r="H263" s="218">
        <v>3</v>
      </c>
      <c r="I263" s="218">
        <f t="shared" si="51"/>
        <v>2.9375</v>
      </c>
      <c r="J263" s="219"/>
      <c r="K263" s="218">
        <f t="shared" ref="K263:K272" si="52">I263</f>
        <v>2.9375</v>
      </c>
      <c r="L263" s="21"/>
    </row>
    <row r="264" spans="1:12" s="281" customFormat="1" ht="18" x14ac:dyDescent="0.25">
      <c r="A264" s="228"/>
      <c r="B264" s="304"/>
      <c r="C264" s="304"/>
      <c r="D264" s="282" t="s">
        <v>559</v>
      </c>
      <c r="E264" s="218">
        <v>2.85</v>
      </c>
      <c r="F264" s="218">
        <v>2</v>
      </c>
      <c r="G264" s="218">
        <f t="shared" si="50"/>
        <v>9.6999999999999993</v>
      </c>
      <c r="H264" s="218">
        <v>3</v>
      </c>
      <c r="I264" s="218">
        <f t="shared" si="51"/>
        <v>5.7</v>
      </c>
      <c r="J264" s="219"/>
      <c r="K264" s="218">
        <f t="shared" si="52"/>
        <v>5.7</v>
      </c>
      <c r="L264" s="21"/>
    </row>
    <row r="265" spans="1:12" s="281" customFormat="1" ht="18" x14ac:dyDescent="0.25">
      <c r="A265" s="228"/>
      <c r="B265" s="304"/>
      <c r="C265" s="304"/>
      <c r="D265" s="282" t="s">
        <v>299</v>
      </c>
      <c r="E265" s="218">
        <v>3.69</v>
      </c>
      <c r="F265" s="218">
        <v>6.3</v>
      </c>
      <c r="G265" s="218">
        <f t="shared" si="50"/>
        <v>19.98</v>
      </c>
      <c r="H265" s="218">
        <v>3</v>
      </c>
      <c r="I265" s="218">
        <f t="shared" si="51"/>
        <v>23.247</v>
      </c>
      <c r="J265" s="219"/>
      <c r="K265" s="218">
        <f t="shared" si="52"/>
        <v>23.247</v>
      </c>
      <c r="L265" s="21"/>
    </row>
    <row r="266" spans="1:12" s="281" customFormat="1" ht="18" x14ac:dyDescent="0.25">
      <c r="A266" s="228"/>
      <c r="B266" s="304"/>
      <c r="C266" s="304"/>
      <c r="D266" s="282" t="s">
        <v>300</v>
      </c>
      <c r="E266" s="218">
        <v>5.3</v>
      </c>
      <c r="F266" s="218">
        <v>2.75</v>
      </c>
      <c r="G266" s="218">
        <f t="shared" si="50"/>
        <v>16.100000000000001</v>
      </c>
      <c r="H266" s="218">
        <v>3</v>
      </c>
      <c r="I266" s="218">
        <f t="shared" si="51"/>
        <v>14.574999999999999</v>
      </c>
      <c r="J266" s="219"/>
      <c r="K266" s="218">
        <f t="shared" si="52"/>
        <v>14.574999999999999</v>
      </c>
      <c r="L266" s="21"/>
    </row>
    <row r="267" spans="1:12" s="281" customFormat="1" ht="18" x14ac:dyDescent="0.25">
      <c r="A267" s="228"/>
      <c r="B267" s="304"/>
      <c r="C267" s="304"/>
      <c r="D267" s="282" t="s">
        <v>301</v>
      </c>
      <c r="E267" s="218">
        <v>3.35</v>
      </c>
      <c r="F267" s="218">
        <v>2.75</v>
      </c>
      <c r="G267" s="218">
        <f t="shared" si="50"/>
        <v>12.2</v>
      </c>
      <c r="H267" s="218">
        <v>3</v>
      </c>
      <c r="I267" s="218">
        <f t="shared" si="51"/>
        <v>9.2125000000000004</v>
      </c>
      <c r="J267" s="219"/>
      <c r="K267" s="218">
        <f t="shared" si="52"/>
        <v>9.2125000000000004</v>
      </c>
      <c r="L267" s="21"/>
    </row>
    <row r="268" spans="1:12" s="281" customFormat="1" ht="18" x14ac:dyDescent="0.25">
      <c r="A268" s="228"/>
      <c r="B268" s="304"/>
      <c r="C268" s="304"/>
      <c r="D268" s="282" t="s">
        <v>302</v>
      </c>
      <c r="E268" s="218">
        <v>5</v>
      </c>
      <c r="F268" s="218">
        <v>3.34</v>
      </c>
      <c r="G268" s="218">
        <f t="shared" si="50"/>
        <v>16.68</v>
      </c>
      <c r="H268" s="218">
        <v>3</v>
      </c>
      <c r="I268" s="218">
        <f t="shared" si="51"/>
        <v>16.7</v>
      </c>
      <c r="J268" s="219">
        <v>4</v>
      </c>
      <c r="K268" s="218">
        <f t="shared" si="52"/>
        <v>16.7</v>
      </c>
      <c r="L268" s="21"/>
    </row>
    <row r="269" spans="1:12" s="281" customFormat="1" ht="18" x14ac:dyDescent="0.25">
      <c r="A269" s="228"/>
      <c r="B269" s="304"/>
      <c r="C269" s="304"/>
      <c r="D269" s="282" t="s">
        <v>560</v>
      </c>
      <c r="E269" s="218">
        <v>1.2</v>
      </c>
      <c r="F269" s="218">
        <v>2.4500000000000002</v>
      </c>
      <c r="G269" s="218">
        <f t="shared" si="50"/>
        <v>7.3000000000000007</v>
      </c>
      <c r="H269" s="218">
        <v>3</v>
      </c>
      <c r="I269" s="218">
        <f t="shared" si="51"/>
        <v>2.94</v>
      </c>
      <c r="J269" s="219">
        <v>1</v>
      </c>
      <c r="K269" s="218">
        <f t="shared" si="52"/>
        <v>2.94</v>
      </c>
      <c r="L269" s="21"/>
    </row>
    <row r="270" spans="1:12" s="281" customFormat="1" ht="18" x14ac:dyDescent="0.25">
      <c r="A270" s="228"/>
      <c r="B270" s="304"/>
      <c r="C270" s="304"/>
      <c r="D270" s="282" t="s">
        <v>303</v>
      </c>
      <c r="E270" s="218">
        <v>5</v>
      </c>
      <c r="F270" s="218">
        <v>3.34</v>
      </c>
      <c r="G270" s="218">
        <f t="shared" si="50"/>
        <v>16.68</v>
      </c>
      <c r="H270" s="218">
        <v>3</v>
      </c>
      <c r="I270" s="218">
        <f t="shared" si="51"/>
        <v>16.7</v>
      </c>
      <c r="J270" s="219">
        <v>1</v>
      </c>
      <c r="K270" s="218">
        <f t="shared" si="52"/>
        <v>16.7</v>
      </c>
      <c r="L270" s="21"/>
    </row>
    <row r="271" spans="1:12" s="281" customFormat="1" ht="18" x14ac:dyDescent="0.25">
      <c r="A271" s="228"/>
      <c r="B271" s="304"/>
      <c r="C271" s="304"/>
      <c r="D271" s="282" t="s">
        <v>561</v>
      </c>
      <c r="E271" s="218">
        <v>1.2</v>
      </c>
      <c r="F271" s="218">
        <v>2.2999999999999998</v>
      </c>
      <c r="G271" s="218">
        <f t="shared" si="50"/>
        <v>7</v>
      </c>
      <c r="H271" s="218">
        <v>3</v>
      </c>
      <c r="I271" s="218">
        <f t="shared" si="51"/>
        <v>2.76</v>
      </c>
      <c r="J271" s="219">
        <v>2</v>
      </c>
      <c r="K271" s="218">
        <f t="shared" si="52"/>
        <v>2.76</v>
      </c>
      <c r="L271" s="21"/>
    </row>
    <row r="272" spans="1:12" s="281" customFormat="1" ht="18" x14ac:dyDescent="0.25">
      <c r="A272" s="228"/>
      <c r="B272" s="304"/>
      <c r="C272" s="304"/>
      <c r="D272" s="282" t="s">
        <v>304</v>
      </c>
      <c r="E272" s="218">
        <v>8</v>
      </c>
      <c r="F272" s="218">
        <v>9.52</v>
      </c>
      <c r="G272" s="218">
        <f t="shared" si="50"/>
        <v>35.04</v>
      </c>
      <c r="H272" s="218">
        <v>3</v>
      </c>
      <c r="I272" s="218">
        <f t="shared" si="51"/>
        <v>76.16</v>
      </c>
      <c r="J272" s="219">
        <v>2</v>
      </c>
      <c r="K272" s="218">
        <f t="shared" si="52"/>
        <v>76.16</v>
      </c>
      <c r="L272" s="21"/>
    </row>
    <row r="273" spans="1:12" s="281" customFormat="1" ht="18" x14ac:dyDescent="0.25">
      <c r="A273" s="228"/>
      <c r="B273" s="304"/>
      <c r="C273" s="304"/>
      <c r="D273" s="282"/>
      <c r="E273" s="218"/>
      <c r="F273" s="218"/>
      <c r="G273" s="218"/>
      <c r="H273" s="218"/>
      <c r="I273" s="218"/>
      <c r="J273" s="219"/>
      <c r="K273" s="311">
        <f>SUM(K262:K272)</f>
        <v>173.86950000000002</v>
      </c>
      <c r="L273" s="21"/>
    </row>
    <row r="274" spans="1:12" s="281" customFormat="1" ht="54" x14ac:dyDescent="0.25">
      <c r="A274" s="228"/>
      <c r="B274" s="312" t="str">
        <f>'Planila Orçamentária'!C39</f>
        <v>Manta de isolomento térmico duas faces top-foil ou equivalente espessura 7 micromilímetros, exceto beiral</v>
      </c>
      <c r="C274" s="304"/>
      <c r="D274" s="282"/>
      <c r="E274" s="218"/>
      <c r="F274" s="218"/>
      <c r="G274" s="218"/>
      <c r="H274" s="218"/>
      <c r="I274" s="218"/>
      <c r="J274" s="219"/>
      <c r="K274" s="311"/>
      <c r="L274" s="21"/>
    </row>
    <row r="275" spans="1:12" s="281" customFormat="1" ht="18" x14ac:dyDescent="0.25">
      <c r="A275" s="228"/>
      <c r="B275" s="304"/>
      <c r="C275" s="304"/>
      <c r="D275" s="282" t="s">
        <v>295</v>
      </c>
      <c r="E275" s="218">
        <v>1.25</v>
      </c>
      <c r="F275" s="218">
        <v>2.35</v>
      </c>
      <c r="G275" s="218">
        <f t="shared" ref="G275:G285" si="53">E275*2+F275*2</f>
        <v>7.2</v>
      </c>
      <c r="H275" s="218">
        <v>3</v>
      </c>
      <c r="I275" s="218">
        <f t="shared" ref="I275:I285" si="54">E275*F275</f>
        <v>2.9375</v>
      </c>
      <c r="J275" s="219"/>
      <c r="K275" s="218">
        <f>J275</f>
        <v>0</v>
      </c>
      <c r="L275" s="21"/>
    </row>
    <row r="276" spans="1:12" s="281" customFormat="1" ht="18" x14ac:dyDescent="0.25">
      <c r="A276" s="228"/>
      <c r="B276" s="304"/>
      <c r="C276" s="304"/>
      <c r="D276" s="282" t="s">
        <v>297</v>
      </c>
      <c r="E276" s="218">
        <v>1.25</v>
      </c>
      <c r="F276" s="218">
        <v>2.35</v>
      </c>
      <c r="G276" s="218">
        <f t="shared" si="53"/>
        <v>7.2</v>
      </c>
      <c r="H276" s="218">
        <v>3</v>
      </c>
      <c r="I276" s="218">
        <f t="shared" si="54"/>
        <v>2.9375</v>
      </c>
      <c r="J276" s="219"/>
      <c r="K276" s="218">
        <f t="shared" ref="K276:K285" si="55">J276</f>
        <v>0</v>
      </c>
      <c r="L276" s="21"/>
    </row>
    <row r="277" spans="1:12" s="281" customFormat="1" ht="18" x14ac:dyDescent="0.25">
      <c r="A277" s="228"/>
      <c r="B277" s="304"/>
      <c r="C277" s="304"/>
      <c r="D277" s="282" t="s">
        <v>559</v>
      </c>
      <c r="E277" s="218">
        <v>2.85</v>
      </c>
      <c r="F277" s="218">
        <v>2</v>
      </c>
      <c r="G277" s="218">
        <f t="shared" si="53"/>
        <v>9.6999999999999993</v>
      </c>
      <c r="H277" s="218">
        <v>3</v>
      </c>
      <c r="I277" s="218">
        <f t="shared" si="54"/>
        <v>5.7</v>
      </c>
      <c r="J277" s="219"/>
      <c r="K277" s="218">
        <f t="shared" si="55"/>
        <v>0</v>
      </c>
      <c r="L277" s="21"/>
    </row>
    <row r="278" spans="1:12" s="281" customFormat="1" ht="18" x14ac:dyDescent="0.25">
      <c r="A278" s="228"/>
      <c r="B278" s="304"/>
      <c r="C278" s="304"/>
      <c r="D278" s="282" t="s">
        <v>299</v>
      </c>
      <c r="E278" s="218">
        <v>3.69</v>
      </c>
      <c r="F278" s="218">
        <v>6.3</v>
      </c>
      <c r="G278" s="218">
        <f t="shared" si="53"/>
        <v>19.98</v>
      </c>
      <c r="H278" s="218">
        <v>3</v>
      </c>
      <c r="I278" s="218">
        <f t="shared" si="54"/>
        <v>23.247</v>
      </c>
      <c r="J278" s="219"/>
      <c r="K278" s="218">
        <f t="shared" si="55"/>
        <v>0</v>
      </c>
      <c r="L278" s="21"/>
    </row>
    <row r="279" spans="1:12" s="281" customFormat="1" ht="18" x14ac:dyDescent="0.25">
      <c r="A279" s="228"/>
      <c r="B279" s="304"/>
      <c r="C279" s="304"/>
      <c r="D279" s="282" t="s">
        <v>300</v>
      </c>
      <c r="E279" s="218">
        <v>5.3</v>
      </c>
      <c r="F279" s="218">
        <v>2.75</v>
      </c>
      <c r="G279" s="218">
        <f t="shared" si="53"/>
        <v>16.100000000000001</v>
      </c>
      <c r="H279" s="218">
        <v>3</v>
      </c>
      <c r="I279" s="218">
        <f t="shared" si="54"/>
        <v>14.574999999999999</v>
      </c>
      <c r="J279" s="219"/>
      <c r="K279" s="218">
        <f t="shared" si="55"/>
        <v>0</v>
      </c>
      <c r="L279" s="21"/>
    </row>
    <row r="280" spans="1:12" s="281" customFormat="1" ht="18" x14ac:dyDescent="0.25">
      <c r="A280" s="228"/>
      <c r="B280" s="304"/>
      <c r="C280" s="304"/>
      <c r="D280" s="282" t="s">
        <v>301</v>
      </c>
      <c r="E280" s="218">
        <v>3.35</v>
      </c>
      <c r="F280" s="218">
        <v>2.75</v>
      </c>
      <c r="G280" s="218">
        <f t="shared" si="53"/>
        <v>12.2</v>
      </c>
      <c r="H280" s="218">
        <v>3</v>
      </c>
      <c r="I280" s="218">
        <f t="shared" si="54"/>
        <v>9.2125000000000004</v>
      </c>
      <c r="J280" s="219"/>
      <c r="K280" s="218">
        <f t="shared" si="55"/>
        <v>0</v>
      </c>
      <c r="L280" s="21"/>
    </row>
    <row r="281" spans="1:12" s="281" customFormat="1" ht="18" x14ac:dyDescent="0.25">
      <c r="A281" s="228"/>
      <c r="B281" s="304"/>
      <c r="C281" s="304"/>
      <c r="D281" s="282" t="s">
        <v>302</v>
      </c>
      <c r="E281" s="218">
        <v>5</v>
      </c>
      <c r="F281" s="218">
        <v>3.34</v>
      </c>
      <c r="G281" s="218">
        <f t="shared" si="53"/>
        <v>16.68</v>
      </c>
      <c r="H281" s="218">
        <v>3</v>
      </c>
      <c r="I281" s="218">
        <f t="shared" si="54"/>
        <v>16.7</v>
      </c>
      <c r="J281" s="219"/>
      <c r="K281" s="218">
        <f t="shared" si="55"/>
        <v>0</v>
      </c>
      <c r="L281" s="21"/>
    </row>
    <row r="282" spans="1:12" s="281" customFormat="1" ht="18" x14ac:dyDescent="0.25">
      <c r="A282" s="228"/>
      <c r="B282" s="304"/>
      <c r="C282" s="304"/>
      <c r="D282" s="282" t="s">
        <v>560</v>
      </c>
      <c r="E282" s="218">
        <v>1.2</v>
      </c>
      <c r="F282" s="218">
        <v>2.4500000000000002</v>
      </c>
      <c r="G282" s="218">
        <f t="shared" si="53"/>
        <v>7.3000000000000007</v>
      </c>
      <c r="H282" s="218">
        <v>3</v>
      </c>
      <c r="I282" s="218">
        <f t="shared" si="54"/>
        <v>2.94</v>
      </c>
      <c r="J282" s="219"/>
      <c r="K282" s="218">
        <f t="shared" si="55"/>
        <v>0</v>
      </c>
      <c r="L282" s="21"/>
    </row>
    <row r="283" spans="1:12" s="281" customFormat="1" ht="18" x14ac:dyDescent="0.25">
      <c r="A283" s="228"/>
      <c r="B283" s="304"/>
      <c r="C283" s="304"/>
      <c r="D283" s="282" t="s">
        <v>303</v>
      </c>
      <c r="E283" s="218">
        <v>5</v>
      </c>
      <c r="F283" s="218">
        <v>3.34</v>
      </c>
      <c r="G283" s="218">
        <f t="shared" si="53"/>
        <v>16.68</v>
      </c>
      <c r="H283" s="218">
        <v>3</v>
      </c>
      <c r="I283" s="218">
        <f t="shared" si="54"/>
        <v>16.7</v>
      </c>
      <c r="J283" s="219"/>
      <c r="K283" s="218">
        <f t="shared" si="55"/>
        <v>0</v>
      </c>
      <c r="L283" s="21"/>
    </row>
    <row r="284" spans="1:12" s="281" customFormat="1" ht="18" x14ac:dyDescent="0.25">
      <c r="A284" s="228"/>
      <c r="B284" s="304"/>
      <c r="C284" s="304"/>
      <c r="D284" s="282" t="s">
        <v>561</v>
      </c>
      <c r="E284" s="218">
        <v>1.2</v>
      </c>
      <c r="F284" s="218">
        <v>2.2999999999999998</v>
      </c>
      <c r="G284" s="218">
        <f t="shared" si="53"/>
        <v>7</v>
      </c>
      <c r="H284" s="218">
        <v>3</v>
      </c>
      <c r="I284" s="218">
        <f t="shared" si="54"/>
        <v>2.76</v>
      </c>
      <c r="J284" s="219"/>
      <c r="K284" s="218">
        <f t="shared" si="55"/>
        <v>0</v>
      </c>
      <c r="L284" s="21"/>
    </row>
    <row r="285" spans="1:12" s="281" customFormat="1" ht="18" x14ac:dyDescent="0.25">
      <c r="A285" s="228"/>
      <c r="B285" s="304"/>
      <c r="C285" s="304"/>
      <c r="D285" s="282" t="s">
        <v>304</v>
      </c>
      <c r="E285" s="218">
        <v>8</v>
      </c>
      <c r="F285" s="218">
        <v>9.52</v>
      </c>
      <c r="G285" s="218">
        <f t="shared" si="53"/>
        <v>35.04</v>
      </c>
      <c r="H285" s="218">
        <v>3</v>
      </c>
      <c r="I285" s="218">
        <f t="shared" si="54"/>
        <v>76.16</v>
      </c>
      <c r="J285" s="219"/>
      <c r="K285" s="218">
        <f t="shared" si="55"/>
        <v>0</v>
      </c>
      <c r="L285" s="21"/>
    </row>
    <row r="286" spans="1:12" s="281" customFormat="1" ht="18" x14ac:dyDescent="0.25">
      <c r="A286" s="228"/>
      <c r="B286" s="304"/>
      <c r="C286" s="304"/>
      <c r="D286" s="282"/>
      <c r="E286" s="218"/>
      <c r="F286" s="218"/>
      <c r="G286" s="218"/>
      <c r="H286" s="218"/>
      <c r="I286" s="218"/>
      <c r="J286" s="219"/>
      <c r="K286" s="311">
        <f>SUM(K275:K285)</f>
        <v>0</v>
      </c>
      <c r="L286" s="21"/>
    </row>
    <row r="287" spans="1:12" s="281" customFormat="1" ht="35.25" customHeight="1" x14ac:dyDescent="0.25">
      <c r="A287" s="228"/>
      <c r="B287" s="312" t="str">
        <f>'Planila Orçamentária'!C40</f>
        <v xml:space="preserve">Rufo em concreto </v>
      </c>
      <c r="C287" s="304"/>
      <c r="D287" s="282"/>
      <c r="E287" s="218"/>
      <c r="F287" s="218"/>
      <c r="G287" s="218"/>
      <c r="H287" s="218"/>
      <c r="I287" s="218"/>
      <c r="J287" s="219"/>
      <c r="K287" s="311"/>
      <c r="L287" s="21"/>
    </row>
    <row r="288" spans="1:12" s="281" customFormat="1" ht="18" x14ac:dyDescent="0.25">
      <c r="A288" s="228"/>
      <c r="B288" s="304"/>
      <c r="C288" s="304"/>
      <c r="D288" s="282" t="s">
        <v>295</v>
      </c>
      <c r="E288" s="218">
        <v>1.25</v>
      </c>
      <c r="F288" s="218">
        <v>2.35</v>
      </c>
      <c r="G288" s="218">
        <f t="shared" ref="G288:G298" si="56">E288*2+F288*2</f>
        <v>7.2</v>
      </c>
      <c r="H288" s="218">
        <v>3</v>
      </c>
      <c r="I288" s="218">
        <f t="shared" ref="I288:I298" si="57">E288*F288</f>
        <v>2.9375</v>
      </c>
      <c r="J288" s="219"/>
      <c r="K288" s="218">
        <f>G288/2</f>
        <v>3.6</v>
      </c>
      <c r="L288" s="21"/>
    </row>
    <row r="289" spans="1:12" s="281" customFormat="1" ht="18" x14ac:dyDescent="0.25">
      <c r="A289" s="228"/>
      <c r="B289" s="304"/>
      <c r="C289" s="304"/>
      <c r="D289" s="282" t="s">
        <v>297</v>
      </c>
      <c r="E289" s="218">
        <v>1.25</v>
      </c>
      <c r="F289" s="218">
        <v>2.35</v>
      </c>
      <c r="G289" s="218">
        <f t="shared" si="56"/>
        <v>7.2</v>
      </c>
      <c r="H289" s="218">
        <v>3</v>
      </c>
      <c r="I289" s="218">
        <f t="shared" si="57"/>
        <v>2.9375</v>
      </c>
      <c r="J289" s="219"/>
      <c r="K289" s="218">
        <f t="shared" ref="K289:K298" si="58">G289/2</f>
        <v>3.6</v>
      </c>
      <c r="L289" s="21"/>
    </row>
    <row r="290" spans="1:12" s="281" customFormat="1" ht="18" x14ac:dyDescent="0.25">
      <c r="A290" s="228"/>
      <c r="B290" s="304"/>
      <c r="C290" s="304"/>
      <c r="D290" s="282" t="s">
        <v>559</v>
      </c>
      <c r="E290" s="218">
        <v>2.85</v>
      </c>
      <c r="F290" s="218">
        <v>2</v>
      </c>
      <c r="G290" s="218">
        <f t="shared" si="56"/>
        <v>9.6999999999999993</v>
      </c>
      <c r="H290" s="218">
        <v>3</v>
      </c>
      <c r="I290" s="218">
        <f t="shared" si="57"/>
        <v>5.7</v>
      </c>
      <c r="J290" s="219"/>
      <c r="K290" s="218">
        <f t="shared" si="58"/>
        <v>4.8499999999999996</v>
      </c>
      <c r="L290" s="21"/>
    </row>
    <row r="291" spans="1:12" s="281" customFormat="1" ht="18" x14ac:dyDescent="0.25">
      <c r="A291" s="228"/>
      <c r="B291" s="304"/>
      <c r="C291" s="304"/>
      <c r="D291" s="282" t="s">
        <v>299</v>
      </c>
      <c r="E291" s="218">
        <v>3.69</v>
      </c>
      <c r="F291" s="218">
        <v>6.3</v>
      </c>
      <c r="G291" s="218">
        <f t="shared" si="56"/>
        <v>19.98</v>
      </c>
      <c r="H291" s="218">
        <v>3</v>
      </c>
      <c r="I291" s="218">
        <f t="shared" si="57"/>
        <v>23.247</v>
      </c>
      <c r="J291" s="219"/>
      <c r="K291" s="218">
        <f t="shared" si="58"/>
        <v>9.99</v>
      </c>
      <c r="L291" s="21"/>
    </row>
    <row r="292" spans="1:12" s="281" customFormat="1" ht="18" x14ac:dyDescent="0.25">
      <c r="A292" s="228"/>
      <c r="B292" s="304"/>
      <c r="C292" s="304"/>
      <c r="D292" s="282" t="s">
        <v>300</v>
      </c>
      <c r="E292" s="218">
        <v>5.3</v>
      </c>
      <c r="F292" s="218">
        <v>2.75</v>
      </c>
      <c r="G292" s="218">
        <f t="shared" si="56"/>
        <v>16.100000000000001</v>
      </c>
      <c r="H292" s="218">
        <v>3</v>
      </c>
      <c r="I292" s="218">
        <f t="shared" si="57"/>
        <v>14.574999999999999</v>
      </c>
      <c r="J292" s="219"/>
      <c r="K292" s="218">
        <f t="shared" si="58"/>
        <v>8.0500000000000007</v>
      </c>
      <c r="L292" s="21"/>
    </row>
    <row r="293" spans="1:12" s="281" customFormat="1" ht="18" x14ac:dyDescent="0.25">
      <c r="A293" s="228"/>
      <c r="B293" s="304"/>
      <c r="C293" s="304"/>
      <c r="D293" s="282" t="s">
        <v>301</v>
      </c>
      <c r="E293" s="218">
        <v>3.35</v>
      </c>
      <c r="F293" s="218">
        <v>2.75</v>
      </c>
      <c r="G293" s="218">
        <f t="shared" si="56"/>
        <v>12.2</v>
      </c>
      <c r="H293" s="218">
        <v>3</v>
      </c>
      <c r="I293" s="218">
        <f t="shared" si="57"/>
        <v>9.2125000000000004</v>
      </c>
      <c r="J293" s="219"/>
      <c r="K293" s="218">
        <f t="shared" si="58"/>
        <v>6.1</v>
      </c>
      <c r="L293" s="21"/>
    </row>
    <row r="294" spans="1:12" s="281" customFormat="1" ht="18" x14ac:dyDescent="0.25">
      <c r="A294" s="228"/>
      <c r="B294" s="304"/>
      <c r="C294" s="304"/>
      <c r="D294" s="282" t="s">
        <v>302</v>
      </c>
      <c r="E294" s="218">
        <v>5</v>
      </c>
      <c r="F294" s="218">
        <v>3.34</v>
      </c>
      <c r="G294" s="218">
        <f t="shared" si="56"/>
        <v>16.68</v>
      </c>
      <c r="H294" s="218">
        <v>3</v>
      </c>
      <c r="I294" s="218">
        <f t="shared" si="57"/>
        <v>16.7</v>
      </c>
      <c r="J294" s="219"/>
      <c r="K294" s="218">
        <f t="shared" si="58"/>
        <v>8.34</v>
      </c>
      <c r="L294" s="21"/>
    </row>
    <row r="295" spans="1:12" s="281" customFormat="1" ht="18" x14ac:dyDescent="0.25">
      <c r="A295" s="228"/>
      <c r="B295" s="304"/>
      <c r="C295" s="304"/>
      <c r="D295" s="282" t="s">
        <v>560</v>
      </c>
      <c r="E295" s="218">
        <v>1.2</v>
      </c>
      <c r="F295" s="218">
        <v>2.4500000000000002</v>
      </c>
      <c r="G295" s="218">
        <f t="shared" si="56"/>
        <v>7.3000000000000007</v>
      </c>
      <c r="H295" s="218">
        <v>3</v>
      </c>
      <c r="I295" s="218">
        <f t="shared" si="57"/>
        <v>2.94</v>
      </c>
      <c r="J295" s="219"/>
      <c r="K295" s="218">
        <f t="shared" si="58"/>
        <v>3.6500000000000004</v>
      </c>
      <c r="L295" s="21"/>
    </row>
    <row r="296" spans="1:12" s="281" customFormat="1" ht="18" x14ac:dyDescent="0.25">
      <c r="A296" s="228"/>
      <c r="B296" s="304"/>
      <c r="C296" s="304"/>
      <c r="D296" s="282" t="s">
        <v>303</v>
      </c>
      <c r="E296" s="218">
        <v>5</v>
      </c>
      <c r="F296" s="218">
        <v>3.34</v>
      </c>
      <c r="G296" s="218">
        <f t="shared" si="56"/>
        <v>16.68</v>
      </c>
      <c r="H296" s="218">
        <v>3</v>
      </c>
      <c r="I296" s="218">
        <f t="shared" si="57"/>
        <v>16.7</v>
      </c>
      <c r="J296" s="219"/>
      <c r="K296" s="218">
        <f t="shared" si="58"/>
        <v>8.34</v>
      </c>
      <c r="L296" s="21"/>
    </row>
    <row r="297" spans="1:12" s="281" customFormat="1" ht="18" x14ac:dyDescent="0.25">
      <c r="A297" s="228"/>
      <c r="B297" s="304"/>
      <c r="C297" s="304"/>
      <c r="D297" s="282" t="s">
        <v>561</v>
      </c>
      <c r="E297" s="218">
        <v>1.2</v>
      </c>
      <c r="F297" s="218">
        <v>2.2999999999999998</v>
      </c>
      <c r="G297" s="218">
        <f t="shared" si="56"/>
        <v>7</v>
      </c>
      <c r="H297" s="218">
        <v>3</v>
      </c>
      <c r="I297" s="218">
        <f t="shared" si="57"/>
        <v>2.76</v>
      </c>
      <c r="J297" s="219"/>
      <c r="K297" s="218">
        <f t="shared" si="58"/>
        <v>3.5</v>
      </c>
      <c r="L297" s="21"/>
    </row>
    <row r="298" spans="1:12" s="281" customFormat="1" ht="18" x14ac:dyDescent="0.25">
      <c r="A298" s="228"/>
      <c r="B298" s="304"/>
      <c r="C298" s="304"/>
      <c r="D298" s="282" t="s">
        <v>304</v>
      </c>
      <c r="E298" s="218">
        <v>8</v>
      </c>
      <c r="F298" s="218">
        <v>9.52</v>
      </c>
      <c r="G298" s="218">
        <f t="shared" si="56"/>
        <v>35.04</v>
      </c>
      <c r="H298" s="218">
        <v>3</v>
      </c>
      <c r="I298" s="218">
        <f t="shared" si="57"/>
        <v>76.16</v>
      </c>
      <c r="J298" s="219"/>
      <c r="K298" s="218">
        <f t="shared" si="58"/>
        <v>17.52</v>
      </c>
      <c r="L298" s="21"/>
    </row>
    <row r="299" spans="1:12" s="281" customFormat="1" ht="18" x14ac:dyDescent="0.25">
      <c r="A299" s="228"/>
      <c r="B299" s="304"/>
      <c r="C299" s="304"/>
      <c r="D299" s="282"/>
      <c r="E299" s="218"/>
      <c r="F299" s="218"/>
      <c r="G299" s="218"/>
      <c r="H299" s="218"/>
      <c r="I299" s="218"/>
      <c r="J299" s="219"/>
      <c r="K299" s="311">
        <f>SUM(K288:K298)</f>
        <v>77.539999999999992</v>
      </c>
      <c r="L299" s="21"/>
    </row>
    <row r="300" spans="1:12" s="281" customFormat="1" ht="33.75" customHeight="1" x14ac:dyDescent="0.25">
      <c r="A300" s="228"/>
      <c r="B300" s="312" t="str">
        <f>'Planila Orçamentária'!C41</f>
        <v xml:space="preserve">Chapim de concreto aparente </v>
      </c>
      <c r="C300" s="304"/>
      <c r="D300" s="282"/>
      <c r="E300" s="218"/>
      <c r="F300" s="218"/>
      <c r="G300" s="218"/>
      <c r="H300" s="218"/>
      <c r="I300" s="218"/>
      <c r="J300" s="219"/>
      <c r="K300" s="311"/>
      <c r="L300" s="21"/>
    </row>
    <row r="301" spans="1:12" s="281" customFormat="1" ht="18" x14ac:dyDescent="0.25">
      <c r="A301" s="228"/>
      <c r="B301" s="304"/>
      <c r="C301" s="304"/>
      <c r="D301" s="282" t="s">
        <v>295</v>
      </c>
      <c r="E301" s="218">
        <v>1.25</v>
      </c>
      <c r="F301" s="218">
        <v>2.35</v>
      </c>
      <c r="G301" s="218">
        <f t="shared" ref="G301:G311" si="59">E301*2+F301*2</f>
        <v>7.2</v>
      </c>
      <c r="H301" s="218">
        <v>3</v>
      </c>
      <c r="I301" s="218">
        <f t="shared" ref="I301:I311" si="60">E301*F301</f>
        <v>2.9375</v>
      </c>
      <c r="J301" s="219"/>
      <c r="K301" s="218">
        <f>G301/2</f>
        <v>3.6</v>
      </c>
      <c r="L301" s="21"/>
    </row>
    <row r="302" spans="1:12" s="281" customFormat="1" ht="18" x14ac:dyDescent="0.25">
      <c r="A302" s="228"/>
      <c r="B302" s="304"/>
      <c r="C302" s="304"/>
      <c r="D302" s="282" t="s">
        <v>297</v>
      </c>
      <c r="E302" s="218">
        <v>1.25</v>
      </c>
      <c r="F302" s="218">
        <v>2.35</v>
      </c>
      <c r="G302" s="218">
        <f t="shared" si="59"/>
        <v>7.2</v>
      </c>
      <c r="H302" s="218">
        <v>3</v>
      </c>
      <c r="I302" s="218">
        <f t="shared" si="60"/>
        <v>2.9375</v>
      </c>
      <c r="J302" s="219"/>
      <c r="K302" s="218">
        <f t="shared" ref="K302:K311" si="61">G302/2</f>
        <v>3.6</v>
      </c>
      <c r="L302" s="21"/>
    </row>
    <row r="303" spans="1:12" s="281" customFormat="1" ht="18" x14ac:dyDescent="0.25">
      <c r="A303" s="228"/>
      <c r="B303" s="304"/>
      <c r="C303" s="304"/>
      <c r="D303" s="282" t="s">
        <v>559</v>
      </c>
      <c r="E303" s="218">
        <v>2.85</v>
      </c>
      <c r="F303" s="218">
        <v>2</v>
      </c>
      <c r="G303" s="218">
        <f t="shared" si="59"/>
        <v>9.6999999999999993</v>
      </c>
      <c r="H303" s="218">
        <v>3</v>
      </c>
      <c r="I303" s="218">
        <f t="shared" si="60"/>
        <v>5.7</v>
      </c>
      <c r="J303" s="219"/>
      <c r="K303" s="218">
        <f t="shared" si="61"/>
        <v>4.8499999999999996</v>
      </c>
      <c r="L303" s="21"/>
    </row>
    <row r="304" spans="1:12" s="281" customFormat="1" ht="18" x14ac:dyDescent="0.25">
      <c r="A304" s="228"/>
      <c r="B304" s="304"/>
      <c r="C304" s="304"/>
      <c r="D304" s="282" t="s">
        <v>299</v>
      </c>
      <c r="E304" s="218">
        <v>3.69</v>
      </c>
      <c r="F304" s="218">
        <v>6.3</v>
      </c>
      <c r="G304" s="218">
        <f t="shared" si="59"/>
        <v>19.98</v>
      </c>
      <c r="H304" s="218">
        <v>3</v>
      </c>
      <c r="I304" s="218">
        <f t="shared" si="60"/>
        <v>23.247</v>
      </c>
      <c r="J304" s="219"/>
      <c r="K304" s="218">
        <f t="shared" si="61"/>
        <v>9.99</v>
      </c>
      <c r="L304" s="21"/>
    </row>
    <row r="305" spans="1:12" s="281" customFormat="1" ht="18" x14ac:dyDescent="0.25">
      <c r="A305" s="228"/>
      <c r="B305" s="304"/>
      <c r="C305" s="304"/>
      <c r="D305" s="282" t="s">
        <v>300</v>
      </c>
      <c r="E305" s="218">
        <v>5.3</v>
      </c>
      <c r="F305" s="218">
        <v>2.75</v>
      </c>
      <c r="G305" s="218">
        <f t="shared" si="59"/>
        <v>16.100000000000001</v>
      </c>
      <c r="H305" s="218">
        <v>3</v>
      </c>
      <c r="I305" s="218">
        <f t="shared" si="60"/>
        <v>14.574999999999999</v>
      </c>
      <c r="J305" s="219"/>
      <c r="K305" s="218">
        <f t="shared" si="61"/>
        <v>8.0500000000000007</v>
      </c>
      <c r="L305" s="21"/>
    </row>
    <row r="306" spans="1:12" s="281" customFormat="1" ht="18" x14ac:dyDescent="0.25">
      <c r="A306" s="228"/>
      <c r="B306" s="304"/>
      <c r="C306" s="304"/>
      <c r="D306" s="282" t="s">
        <v>301</v>
      </c>
      <c r="E306" s="218">
        <v>3.35</v>
      </c>
      <c r="F306" s="218">
        <v>2.75</v>
      </c>
      <c r="G306" s="218">
        <f t="shared" si="59"/>
        <v>12.2</v>
      </c>
      <c r="H306" s="218">
        <v>3</v>
      </c>
      <c r="I306" s="218">
        <f t="shared" si="60"/>
        <v>9.2125000000000004</v>
      </c>
      <c r="J306" s="219"/>
      <c r="K306" s="218">
        <f t="shared" si="61"/>
        <v>6.1</v>
      </c>
      <c r="L306" s="21"/>
    </row>
    <row r="307" spans="1:12" s="281" customFormat="1" ht="18" x14ac:dyDescent="0.25">
      <c r="A307" s="228"/>
      <c r="B307" s="304"/>
      <c r="C307" s="304"/>
      <c r="D307" s="282" t="s">
        <v>302</v>
      </c>
      <c r="E307" s="218">
        <v>5</v>
      </c>
      <c r="F307" s="218">
        <v>3.34</v>
      </c>
      <c r="G307" s="218">
        <f t="shared" si="59"/>
        <v>16.68</v>
      </c>
      <c r="H307" s="218">
        <v>3</v>
      </c>
      <c r="I307" s="218">
        <f t="shared" si="60"/>
        <v>16.7</v>
      </c>
      <c r="J307" s="219"/>
      <c r="K307" s="218">
        <f t="shared" si="61"/>
        <v>8.34</v>
      </c>
      <c r="L307" s="21"/>
    </row>
    <row r="308" spans="1:12" s="281" customFormat="1" ht="18" x14ac:dyDescent="0.25">
      <c r="A308" s="228"/>
      <c r="B308" s="304"/>
      <c r="C308" s="304"/>
      <c r="D308" s="282" t="s">
        <v>560</v>
      </c>
      <c r="E308" s="218">
        <v>1.2</v>
      </c>
      <c r="F308" s="218">
        <v>2.4500000000000002</v>
      </c>
      <c r="G308" s="218">
        <f t="shared" si="59"/>
        <v>7.3000000000000007</v>
      </c>
      <c r="H308" s="218">
        <v>3</v>
      </c>
      <c r="I308" s="218">
        <f t="shared" si="60"/>
        <v>2.94</v>
      </c>
      <c r="J308" s="219"/>
      <c r="K308" s="218">
        <f t="shared" si="61"/>
        <v>3.6500000000000004</v>
      </c>
      <c r="L308" s="21"/>
    </row>
    <row r="309" spans="1:12" s="281" customFormat="1" ht="18" x14ac:dyDescent="0.25">
      <c r="A309" s="228"/>
      <c r="B309" s="304"/>
      <c r="C309" s="304"/>
      <c r="D309" s="282" t="s">
        <v>303</v>
      </c>
      <c r="E309" s="218">
        <v>5</v>
      </c>
      <c r="F309" s="218">
        <v>3.34</v>
      </c>
      <c r="G309" s="218">
        <f t="shared" si="59"/>
        <v>16.68</v>
      </c>
      <c r="H309" s="218">
        <v>3</v>
      </c>
      <c r="I309" s="218">
        <f t="shared" si="60"/>
        <v>16.7</v>
      </c>
      <c r="J309" s="219"/>
      <c r="K309" s="218">
        <f t="shared" si="61"/>
        <v>8.34</v>
      </c>
      <c r="L309" s="21"/>
    </row>
    <row r="310" spans="1:12" s="281" customFormat="1" ht="18" x14ac:dyDescent="0.25">
      <c r="A310" s="228"/>
      <c r="B310" s="304"/>
      <c r="C310" s="304"/>
      <c r="D310" s="282" t="s">
        <v>561</v>
      </c>
      <c r="E310" s="218">
        <v>1.2</v>
      </c>
      <c r="F310" s="218">
        <v>2.2999999999999998</v>
      </c>
      <c r="G310" s="218">
        <f t="shared" si="59"/>
        <v>7</v>
      </c>
      <c r="H310" s="218">
        <v>3</v>
      </c>
      <c r="I310" s="218">
        <f t="shared" si="60"/>
        <v>2.76</v>
      </c>
      <c r="J310" s="219"/>
      <c r="K310" s="218">
        <f t="shared" si="61"/>
        <v>3.5</v>
      </c>
      <c r="L310" s="21"/>
    </row>
    <row r="311" spans="1:12" s="281" customFormat="1" ht="18" x14ac:dyDescent="0.25">
      <c r="A311" s="228"/>
      <c r="B311" s="304"/>
      <c r="C311" s="304"/>
      <c r="D311" s="282" t="s">
        <v>304</v>
      </c>
      <c r="E311" s="218">
        <v>8</v>
      </c>
      <c r="F311" s="218">
        <v>9.52</v>
      </c>
      <c r="G311" s="218">
        <f t="shared" si="59"/>
        <v>35.04</v>
      </c>
      <c r="H311" s="218">
        <v>3</v>
      </c>
      <c r="I311" s="218">
        <f t="shared" si="60"/>
        <v>76.16</v>
      </c>
      <c r="J311" s="219"/>
      <c r="K311" s="218">
        <f t="shared" si="61"/>
        <v>17.52</v>
      </c>
      <c r="L311" s="21"/>
    </row>
    <row r="312" spans="1:12" s="281" customFormat="1" ht="18" x14ac:dyDescent="0.25">
      <c r="A312" s="228"/>
      <c r="B312" s="304"/>
      <c r="C312" s="304"/>
      <c r="D312" s="282"/>
      <c r="E312" s="218"/>
      <c r="F312" s="218"/>
      <c r="G312" s="218"/>
      <c r="H312" s="218"/>
      <c r="I312" s="218"/>
      <c r="J312" s="219"/>
      <c r="K312" s="311">
        <f>SUM(K301:K311)</f>
        <v>77.539999999999992</v>
      </c>
      <c r="L312" s="21"/>
    </row>
    <row r="313" spans="1:12" s="281" customFormat="1" ht="72" x14ac:dyDescent="0.25">
      <c r="A313" s="228"/>
      <c r="B313" s="312" t="str">
        <f>'Planila Orçamentária'!C42</f>
        <v>Impermeabilizacao com manta asfaltica espessura 3mm protegida com film e de aluminio gofrado espessura 0,8mm, incluso emulsao asfaltica</v>
      </c>
      <c r="C313" s="304"/>
      <c r="D313" s="282"/>
      <c r="E313" s="218"/>
      <c r="F313" s="218"/>
      <c r="G313" s="218"/>
      <c r="H313" s="218"/>
      <c r="I313" s="218"/>
      <c r="J313" s="219"/>
      <c r="K313" s="311"/>
      <c r="L313" s="21"/>
    </row>
    <row r="314" spans="1:12" s="281" customFormat="1" ht="18" x14ac:dyDescent="0.25">
      <c r="A314" s="228"/>
      <c r="B314" s="304"/>
      <c r="C314" s="304"/>
      <c r="D314" s="282" t="s">
        <v>295</v>
      </c>
      <c r="E314" s="218">
        <v>1.25</v>
      </c>
      <c r="F314" s="218">
        <v>2.35</v>
      </c>
      <c r="G314" s="218">
        <f t="shared" ref="G314:G324" si="62">E314*2+F314*2</f>
        <v>7.2</v>
      </c>
      <c r="H314" s="218">
        <v>3</v>
      </c>
      <c r="I314" s="218"/>
      <c r="J314" s="219"/>
      <c r="K314" s="218">
        <f>I314</f>
        <v>0</v>
      </c>
      <c r="L314" s="21"/>
    </row>
    <row r="315" spans="1:12" s="281" customFormat="1" ht="18" x14ac:dyDescent="0.25">
      <c r="A315" s="228"/>
      <c r="B315" s="304"/>
      <c r="C315" s="304"/>
      <c r="D315" s="282" t="s">
        <v>297</v>
      </c>
      <c r="E315" s="218">
        <v>1.25</v>
      </c>
      <c r="F315" s="218">
        <v>2.35</v>
      </c>
      <c r="G315" s="218">
        <f t="shared" si="62"/>
        <v>7.2</v>
      </c>
      <c r="H315" s="218">
        <v>3</v>
      </c>
      <c r="I315" s="218"/>
      <c r="J315" s="219"/>
      <c r="K315" s="218">
        <f t="shared" ref="K315:K324" si="63">I315</f>
        <v>0</v>
      </c>
      <c r="L315" s="21"/>
    </row>
    <row r="316" spans="1:12" s="281" customFormat="1" ht="18" x14ac:dyDescent="0.25">
      <c r="A316" s="228"/>
      <c r="B316" s="304"/>
      <c r="C316" s="304"/>
      <c r="D316" s="282" t="s">
        <v>559</v>
      </c>
      <c r="E316" s="218">
        <v>2.85</v>
      </c>
      <c r="F316" s="218">
        <v>2</v>
      </c>
      <c r="G316" s="218">
        <f t="shared" si="62"/>
        <v>9.6999999999999993</v>
      </c>
      <c r="H316" s="218">
        <v>3</v>
      </c>
      <c r="I316" s="218">
        <f t="shared" ref="I314:I324" si="64">E316*F316</f>
        <v>5.7</v>
      </c>
      <c r="J316" s="219"/>
      <c r="K316" s="218">
        <f t="shared" si="63"/>
        <v>5.7</v>
      </c>
      <c r="L316" s="21"/>
    </row>
    <row r="317" spans="1:12" s="281" customFormat="1" ht="18" x14ac:dyDescent="0.25">
      <c r="A317" s="228"/>
      <c r="B317" s="304"/>
      <c r="C317" s="304"/>
      <c r="D317" s="282" t="s">
        <v>299</v>
      </c>
      <c r="E317" s="218">
        <v>3.69</v>
      </c>
      <c r="F317" s="218">
        <v>6.3</v>
      </c>
      <c r="G317" s="218">
        <f t="shared" si="62"/>
        <v>19.98</v>
      </c>
      <c r="H317" s="218">
        <v>3</v>
      </c>
      <c r="I317" s="218"/>
      <c r="J317" s="219"/>
      <c r="K317" s="218">
        <f t="shared" si="63"/>
        <v>0</v>
      </c>
      <c r="L317" s="21"/>
    </row>
    <row r="318" spans="1:12" s="281" customFormat="1" ht="18" x14ac:dyDescent="0.25">
      <c r="A318" s="228"/>
      <c r="B318" s="304"/>
      <c r="C318" s="304"/>
      <c r="D318" s="282" t="s">
        <v>300</v>
      </c>
      <c r="E318" s="218">
        <v>5.3</v>
      </c>
      <c r="F318" s="218">
        <v>2.75</v>
      </c>
      <c r="G318" s="218">
        <f t="shared" si="62"/>
        <v>16.100000000000001</v>
      </c>
      <c r="H318" s="218">
        <v>3</v>
      </c>
      <c r="I318" s="218"/>
      <c r="J318" s="219"/>
      <c r="K318" s="218">
        <f t="shared" si="63"/>
        <v>0</v>
      </c>
      <c r="L318" s="21"/>
    </row>
    <row r="319" spans="1:12" s="281" customFormat="1" ht="18" x14ac:dyDescent="0.25">
      <c r="A319" s="228"/>
      <c r="B319" s="304"/>
      <c r="C319" s="304"/>
      <c r="D319" s="282" t="s">
        <v>301</v>
      </c>
      <c r="E319" s="218">
        <v>3.35</v>
      </c>
      <c r="F319" s="218">
        <v>2.75</v>
      </c>
      <c r="G319" s="218">
        <f t="shared" si="62"/>
        <v>12.2</v>
      </c>
      <c r="H319" s="218">
        <v>3</v>
      </c>
      <c r="I319" s="218"/>
      <c r="J319" s="219"/>
      <c r="K319" s="218">
        <f t="shared" si="63"/>
        <v>0</v>
      </c>
      <c r="L319" s="21"/>
    </row>
    <row r="320" spans="1:12" s="281" customFormat="1" ht="18" x14ac:dyDescent="0.25">
      <c r="A320" s="228"/>
      <c r="B320" s="304"/>
      <c r="C320" s="304"/>
      <c r="D320" s="282" t="s">
        <v>302</v>
      </c>
      <c r="E320" s="218">
        <v>5</v>
      </c>
      <c r="F320" s="218">
        <v>3.34</v>
      </c>
      <c r="G320" s="218">
        <f t="shared" si="62"/>
        <v>16.68</v>
      </c>
      <c r="H320" s="218">
        <v>3</v>
      </c>
      <c r="I320" s="218"/>
      <c r="J320" s="219"/>
      <c r="K320" s="218">
        <f t="shared" si="63"/>
        <v>0</v>
      </c>
      <c r="L320" s="21"/>
    </row>
    <row r="321" spans="1:12" s="281" customFormat="1" ht="18" x14ac:dyDescent="0.25">
      <c r="A321" s="228"/>
      <c r="B321" s="304"/>
      <c r="C321" s="304"/>
      <c r="D321" s="282" t="s">
        <v>560</v>
      </c>
      <c r="E321" s="218">
        <v>1.2</v>
      </c>
      <c r="F321" s="218">
        <v>2.4500000000000002</v>
      </c>
      <c r="G321" s="218">
        <f t="shared" si="62"/>
        <v>7.3000000000000007</v>
      </c>
      <c r="H321" s="218">
        <v>3</v>
      </c>
      <c r="I321" s="218"/>
      <c r="J321" s="219"/>
      <c r="K321" s="218">
        <f t="shared" si="63"/>
        <v>0</v>
      </c>
      <c r="L321" s="21"/>
    </row>
    <row r="322" spans="1:12" s="281" customFormat="1" ht="18" x14ac:dyDescent="0.25">
      <c r="A322" s="228"/>
      <c r="B322" s="304"/>
      <c r="C322" s="304"/>
      <c r="D322" s="282" t="s">
        <v>303</v>
      </c>
      <c r="E322" s="218">
        <v>5</v>
      </c>
      <c r="F322" s="218">
        <v>3.34</v>
      </c>
      <c r="G322" s="218">
        <f t="shared" si="62"/>
        <v>16.68</v>
      </c>
      <c r="H322" s="218">
        <v>3</v>
      </c>
      <c r="I322" s="218"/>
      <c r="J322" s="219"/>
      <c r="K322" s="218">
        <f t="shared" si="63"/>
        <v>0</v>
      </c>
      <c r="L322" s="21"/>
    </row>
    <row r="323" spans="1:12" s="281" customFormat="1" ht="18" x14ac:dyDescent="0.25">
      <c r="A323" s="228"/>
      <c r="B323" s="304"/>
      <c r="C323" s="304"/>
      <c r="D323" s="282" t="s">
        <v>561</v>
      </c>
      <c r="E323" s="218">
        <v>1.2</v>
      </c>
      <c r="F323" s="218">
        <v>2.2999999999999998</v>
      </c>
      <c r="G323" s="218">
        <f t="shared" si="62"/>
        <v>7</v>
      </c>
      <c r="H323" s="218">
        <v>3</v>
      </c>
      <c r="I323" s="218"/>
      <c r="J323" s="219"/>
      <c r="K323" s="218">
        <f t="shared" si="63"/>
        <v>0</v>
      </c>
      <c r="L323" s="21"/>
    </row>
    <row r="324" spans="1:12" s="281" customFormat="1" ht="18" x14ac:dyDescent="0.25">
      <c r="A324" s="228"/>
      <c r="B324" s="304"/>
      <c r="C324" s="304"/>
      <c r="D324" s="282" t="s">
        <v>304</v>
      </c>
      <c r="E324" s="218">
        <v>8</v>
      </c>
      <c r="F324" s="218">
        <v>9.52</v>
      </c>
      <c r="G324" s="218">
        <f t="shared" si="62"/>
        <v>35.04</v>
      </c>
      <c r="H324" s="218">
        <v>3</v>
      </c>
      <c r="I324" s="218"/>
      <c r="J324" s="219"/>
      <c r="K324" s="218">
        <f t="shared" si="63"/>
        <v>0</v>
      </c>
      <c r="L324" s="21"/>
    </row>
    <row r="325" spans="1:12" s="281" customFormat="1" ht="18" x14ac:dyDescent="0.25">
      <c r="A325" s="228"/>
      <c r="B325" s="304"/>
      <c r="C325" s="304"/>
      <c r="D325" s="282"/>
      <c r="E325" s="218"/>
      <c r="F325" s="218"/>
      <c r="G325" s="218"/>
      <c r="H325" s="218"/>
      <c r="I325" s="218"/>
      <c r="J325" s="219"/>
      <c r="K325" s="311">
        <f>SUM(K314:K324)</f>
        <v>5.7</v>
      </c>
      <c r="L325" s="21"/>
    </row>
    <row r="326" spans="1:12" ht="18" x14ac:dyDescent="0.25">
      <c r="A326" s="228"/>
      <c r="B326" s="308" t="str">
        <f>'Planila Orçamentária'!C43</f>
        <v>INSTALAÇÃO ELÉTRICA</v>
      </c>
      <c r="C326" s="308"/>
      <c r="D326" s="309"/>
      <c r="E326" s="310"/>
      <c r="F326" s="310"/>
      <c r="G326" s="310"/>
      <c r="H326" s="310"/>
      <c r="I326" s="310"/>
      <c r="J326" s="310"/>
      <c r="K326" s="310"/>
    </row>
    <row r="327" spans="1:12" s="227" customFormat="1" ht="36" x14ac:dyDescent="0.25">
      <c r="A327" s="228"/>
      <c r="B327" s="313" t="str">
        <f>'Planila Orçamentária'!C44</f>
        <v>Ponto elétrico para Tomada tripolar 2p + T (eletroduto, fios, caixas e tomada)</v>
      </c>
      <c r="C327" s="314" t="s">
        <v>98</v>
      </c>
      <c r="D327" s="315"/>
      <c r="E327" s="218"/>
      <c r="F327" s="218"/>
      <c r="G327" s="218"/>
      <c r="H327" s="218"/>
      <c r="I327" s="218"/>
      <c r="J327" s="219"/>
      <c r="K327" s="311"/>
      <c r="L327" s="21"/>
    </row>
    <row r="328" spans="1:12" s="227" customFormat="1" ht="18" x14ac:dyDescent="0.25">
      <c r="A328" s="228"/>
      <c r="B328" s="304"/>
      <c r="C328" s="304"/>
      <c r="D328" s="282" t="s">
        <v>295</v>
      </c>
      <c r="E328" s="218">
        <v>1.25</v>
      </c>
      <c r="F328" s="218">
        <v>2.35</v>
      </c>
      <c r="G328" s="218">
        <f t="shared" ref="G328:G338" si="65">E328*2+F328*2</f>
        <v>7.2</v>
      </c>
      <c r="H328" s="218">
        <v>3</v>
      </c>
      <c r="I328" s="218">
        <f t="shared" ref="I328:I338" si="66">E328*F328</f>
        <v>2.9375</v>
      </c>
      <c r="J328" s="219"/>
      <c r="K328" s="218">
        <f>J328</f>
        <v>0</v>
      </c>
      <c r="L328" s="21"/>
    </row>
    <row r="329" spans="1:12" s="227" customFormat="1" ht="18" x14ac:dyDescent="0.25">
      <c r="A329" s="228"/>
      <c r="B329" s="304"/>
      <c r="C329" s="304"/>
      <c r="D329" s="282" t="s">
        <v>297</v>
      </c>
      <c r="E329" s="218">
        <v>1.25</v>
      </c>
      <c r="F329" s="218">
        <v>2.35</v>
      </c>
      <c r="G329" s="218">
        <f t="shared" si="65"/>
        <v>7.2</v>
      </c>
      <c r="H329" s="218">
        <v>3</v>
      </c>
      <c r="I329" s="218">
        <f t="shared" si="66"/>
        <v>2.9375</v>
      </c>
      <c r="J329" s="219"/>
      <c r="K329" s="218">
        <f t="shared" ref="K329:K338" si="67">J329</f>
        <v>0</v>
      </c>
      <c r="L329" s="21"/>
    </row>
    <row r="330" spans="1:12" s="227" customFormat="1" ht="18" x14ac:dyDescent="0.25">
      <c r="A330" s="228"/>
      <c r="B330" s="304"/>
      <c r="C330" s="304"/>
      <c r="D330" s="282" t="s">
        <v>559</v>
      </c>
      <c r="E330" s="218">
        <v>2.85</v>
      </c>
      <c r="F330" s="218">
        <v>2</v>
      </c>
      <c r="G330" s="218">
        <f t="shared" si="65"/>
        <v>9.6999999999999993</v>
      </c>
      <c r="H330" s="218">
        <v>3</v>
      </c>
      <c r="I330" s="218">
        <f t="shared" si="66"/>
        <v>5.7</v>
      </c>
      <c r="J330" s="219">
        <v>2</v>
      </c>
      <c r="K330" s="218">
        <f t="shared" si="67"/>
        <v>2</v>
      </c>
      <c r="L330" s="21"/>
    </row>
    <row r="331" spans="1:12" s="227" customFormat="1" ht="18" x14ac:dyDescent="0.25">
      <c r="A331" s="228"/>
      <c r="B331" s="304"/>
      <c r="C331" s="304"/>
      <c r="D331" s="282" t="s">
        <v>299</v>
      </c>
      <c r="E331" s="218">
        <v>3.69</v>
      </c>
      <c r="F331" s="218">
        <v>6.3</v>
      </c>
      <c r="G331" s="218">
        <f t="shared" si="65"/>
        <v>19.98</v>
      </c>
      <c r="H331" s="218">
        <v>3</v>
      </c>
      <c r="I331" s="218">
        <f t="shared" si="66"/>
        <v>23.247</v>
      </c>
      <c r="J331" s="219">
        <v>1</v>
      </c>
      <c r="K331" s="218">
        <f t="shared" si="67"/>
        <v>1</v>
      </c>
      <c r="L331" s="21"/>
    </row>
    <row r="332" spans="1:12" s="227" customFormat="1" ht="18" x14ac:dyDescent="0.25">
      <c r="A332" s="228"/>
      <c r="B332" s="304"/>
      <c r="C332" s="304"/>
      <c r="D332" s="282" t="s">
        <v>300</v>
      </c>
      <c r="E332" s="218">
        <v>5.3</v>
      </c>
      <c r="F332" s="218">
        <v>2.75</v>
      </c>
      <c r="G332" s="218">
        <f t="shared" si="65"/>
        <v>16.100000000000001</v>
      </c>
      <c r="H332" s="218">
        <v>3</v>
      </c>
      <c r="I332" s="218">
        <f t="shared" si="66"/>
        <v>14.574999999999999</v>
      </c>
      <c r="J332" s="219">
        <v>3</v>
      </c>
      <c r="K332" s="218">
        <f t="shared" si="67"/>
        <v>3</v>
      </c>
      <c r="L332" s="21"/>
    </row>
    <row r="333" spans="1:12" s="227" customFormat="1" ht="18" x14ac:dyDescent="0.25">
      <c r="A333" s="228"/>
      <c r="B333" s="304"/>
      <c r="C333" s="304"/>
      <c r="D333" s="282" t="s">
        <v>301</v>
      </c>
      <c r="E333" s="218">
        <v>3.35</v>
      </c>
      <c r="F333" s="218">
        <v>2.75</v>
      </c>
      <c r="G333" s="218">
        <f t="shared" si="65"/>
        <v>12.2</v>
      </c>
      <c r="H333" s="218">
        <v>3</v>
      </c>
      <c r="I333" s="218">
        <f t="shared" si="66"/>
        <v>9.2125000000000004</v>
      </c>
      <c r="J333" s="219">
        <v>4</v>
      </c>
      <c r="K333" s="218">
        <f t="shared" si="67"/>
        <v>4</v>
      </c>
      <c r="L333" s="21"/>
    </row>
    <row r="334" spans="1:12" s="227" customFormat="1" ht="18" x14ac:dyDescent="0.25">
      <c r="A334" s="228"/>
      <c r="B334" s="304"/>
      <c r="C334" s="304"/>
      <c r="D334" s="282" t="s">
        <v>302</v>
      </c>
      <c r="E334" s="218">
        <v>5</v>
      </c>
      <c r="F334" s="218">
        <v>3.34</v>
      </c>
      <c r="G334" s="218">
        <f t="shared" si="65"/>
        <v>16.68</v>
      </c>
      <c r="H334" s="218">
        <v>3</v>
      </c>
      <c r="I334" s="218">
        <f t="shared" si="66"/>
        <v>16.7</v>
      </c>
      <c r="J334" s="219">
        <v>2</v>
      </c>
      <c r="K334" s="218">
        <f t="shared" si="67"/>
        <v>2</v>
      </c>
      <c r="L334" s="21"/>
    </row>
    <row r="335" spans="1:12" s="227" customFormat="1" ht="18" x14ac:dyDescent="0.25">
      <c r="A335" s="228"/>
      <c r="B335" s="304"/>
      <c r="C335" s="304"/>
      <c r="D335" s="282" t="s">
        <v>560</v>
      </c>
      <c r="E335" s="218">
        <v>1.2</v>
      </c>
      <c r="F335" s="218">
        <v>2.4500000000000002</v>
      </c>
      <c r="G335" s="218">
        <f t="shared" si="65"/>
        <v>7.3000000000000007</v>
      </c>
      <c r="H335" s="218">
        <v>3</v>
      </c>
      <c r="I335" s="218">
        <f t="shared" si="66"/>
        <v>2.94</v>
      </c>
      <c r="J335" s="219"/>
      <c r="K335" s="218">
        <f t="shared" si="67"/>
        <v>0</v>
      </c>
      <c r="L335" s="21"/>
    </row>
    <row r="336" spans="1:12" s="227" customFormat="1" ht="18" x14ac:dyDescent="0.25">
      <c r="A336" s="228"/>
      <c r="B336" s="304"/>
      <c r="C336" s="304"/>
      <c r="D336" s="282" t="s">
        <v>303</v>
      </c>
      <c r="E336" s="218">
        <v>5</v>
      </c>
      <c r="F336" s="218">
        <v>3.34</v>
      </c>
      <c r="G336" s="218">
        <f t="shared" si="65"/>
        <v>16.68</v>
      </c>
      <c r="H336" s="218">
        <v>3</v>
      </c>
      <c r="I336" s="218">
        <f t="shared" si="66"/>
        <v>16.7</v>
      </c>
      <c r="J336" s="219">
        <v>2</v>
      </c>
      <c r="K336" s="218">
        <f t="shared" si="67"/>
        <v>2</v>
      </c>
      <c r="L336" s="21"/>
    </row>
    <row r="337" spans="1:12" s="227" customFormat="1" ht="18" x14ac:dyDescent="0.25">
      <c r="A337" s="228"/>
      <c r="B337" s="304"/>
      <c r="C337" s="304"/>
      <c r="D337" s="282" t="s">
        <v>561</v>
      </c>
      <c r="E337" s="218">
        <v>1.2</v>
      </c>
      <c r="F337" s="218">
        <v>2.2999999999999998</v>
      </c>
      <c r="G337" s="218">
        <f t="shared" si="65"/>
        <v>7</v>
      </c>
      <c r="H337" s="218">
        <v>3</v>
      </c>
      <c r="I337" s="218">
        <f t="shared" si="66"/>
        <v>2.76</v>
      </c>
      <c r="J337" s="219"/>
      <c r="K337" s="218">
        <f t="shared" si="67"/>
        <v>0</v>
      </c>
      <c r="L337" s="21"/>
    </row>
    <row r="338" spans="1:12" s="227" customFormat="1" ht="18" x14ac:dyDescent="0.25">
      <c r="A338" s="228"/>
      <c r="B338" s="304"/>
      <c r="C338" s="304"/>
      <c r="D338" s="282" t="s">
        <v>304</v>
      </c>
      <c r="E338" s="218">
        <v>8</v>
      </c>
      <c r="F338" s="218">
        <v>9.52</v>
      </c>
      <c r="G338" s="218">
        <f t="shared" si="65"/>
        <v>35.04</v>
      </c>
      <c r="H338" s="218">
        <v>3</v>
      </c>
      <c r="I338" s="218">
        <f t="shared" si="66"/>
        <v>76.16</v>
      </c>
      <c r="J338" s="219">
        <v>4</v>
      </c>
      <c r="K338" s="218">
        <f t="shared" si="67"/>
        <v>4</v>
      </c>
      <c r="L338" s="21"/>
    </row>
    <row r="339" spans="1:12" s="227" customFormat="1" ht="18" x14ac:dyDescent="0.25">
      <c r="A339" s="228"/>
      <c r="B339" s="304"/>
      <c r="C339" s="304"/>
      <c r="D339" s="282"/>
      <c r="E339" s="218"/>
      <c r="F339" s="218"/>
      <c r="G339" s="218"/>
      <c r="H339" s="218"/>
      <c r="I339" s="218"/>
      <c r="J339" s="219"/>
      <c r="K339" s="311">
        <f>SUM(K328:K338)</f>
        <v>18</v>
      </c>
      <c r="L339" s="21"/>
    </row>
    <row r="340" spans="1:12" s="227" customFormat="1" ht="54" x14ac:dyDescent="0.25">
      <c r="A340" s="228"/>
      <c r="B340" s="312" t="str">
        <f>'Planila Orçamentária'!C45</f>
        <v>Ponto elétrico para condicionador de ar split (caixa 4x2", eletroduto, fios e tomada)</v>
      </c>
      <c r="C340" s="304" t="s">
        <v>98</v>
      </c>
      <c r="D340" s="282"/>
      <c r="E340" s="218"/>
      <c r="F340" s="218"/>
      <c r="G340" s="218"/>
      <c r="H340" s="218"/>
      <c r="I340" s="218"/>
      <c r="J340" s="219"/>
      <c r="K340" s="311"/>
      <c r="L340" s="21"/>
    </row>
    <row r="341" spans="1:12" s="227" customFormat="1" ht="18" x14ac:dyDescent="0.25">
      <c r="A341" s="228"/>
      <c r="B341" s="304"/>
      <c r="C341" s="304"/>
      <c r="D341" s="282" t="s">
        <v>295</v>
      </c>
      <c r="E341" s="218">
        <v>1.25</v>
      </c>
      <c r="F341" s="218">
        <v>2.35</v>
      </c>
      <c r="G341" s="218">
        <f t="shared" ref="G341:G351" si="68">E341*2+F341*2</f>
        <v>7.2</v>
      </c>
      <c r="H341" s="218">
        <v>3</v>
      </c>
      <c r="I341" s="218">
        <f t="shared" ref="I341:I351" si="69">E341*F341</f>
        <v>2.9375</v>
      </c>
      <c r="J341" s="219"/>
      <c r="K341" s="218">
        <f>J341</f>
        <v>0</v>
      </c>
      <c r="L341" s="21"/>
    </row>
    <row r="342" spans="1:12" s="227" customFormat="1" ht="18" x14ac:dyDescent="0.25">
      <c r="A342" s="228"/>
      <c r="B342" s="304"/>
      <c r="C342" s="304"/>
      <c r="D342" s="282" t="s">
        <v>297</v>
      </c>
      <c r="E342" s="218">
        <v>1.25</v>
      </c>
      <c r="F342" s="218">
        <v>2.35</v>
      </c>
      <c r="G342" s="218">
        <f t="shared" si="68"/>
        <v>7.2</v>
      </c>
      <c r="H342" s="218">
        <v>3</v>
      </c>
      <c r="I342" s="218">
        <f t="shared" si="69"/>
        <v>2.9375</v>
      </c>
      <c r="J342" s="219"/>
      <c r="K342" s="218">
        <f t="shared" ref="K342:K351" si="70">J342</f>
        <v>0</v>
      </c>
      <c r="L342" s="21"/>
    </row>
    <row r="343" spans="1:12" s="227" customFormat="1" ht="18" x14ac:dyDescent="0.25">
      <c r="A343" s="228"/>
      <c r="B343" s="304"/>
      <c r="C343" s="304"/>
      <c r="D343" s="282" t="s">
        <v>559</v>
      </c>
      <c r="E343" s="218">
        <v>2.85</v>
      </c>
      <c r="F343" s="218">
        <v>2</v>
      </c>
      <c r="G343" s="218">
        <f t="shared" si="68"/>
        <v>9.6999999999999993</v>
      </c>
      <c r="H343" s="218">
        <v>3</v>
      </c>
      <c r="I343" s="218">
        <f t="shared" si="69"/>
        <v>5.7</v>
      </c>
      <c r="J343" s="219"/>
      <c r="K343" s="218">
        <f t="shared" si="70"/>
        <v>0</v>
      </c>
      <c r="L343" s="21"/>
    </row>
    <row r="344" spans="1:12" s="227" customFormat="1" ht="18" x14ac:dyDescent="0.25">
      <c r="A344" s="228"/>
      <c r="B344" s="304"/>
      <c r="C344" s="304"/>
      <c r="D344" s="282" t="s">
        <v>299</v>
      </c>
      <c r="E344" s="218">
        <v>3.69</v>
      </c>
      <c r="F344" s="218">
        <v>6.3</v>
      </c>
      <c r="G344" s="218">
        <f t="shared" si="68"/>
        <v>19.98</v>
      </c>
      <c r="H344" s="218">
        <v>3</v>
      </c>
      <c r="I344" s="218">
        <f t="shared" si="69"/>
        <v>23.247</v>
      </c>
      <c r="J344" s="219"/>
      <c r="K344" s="218">
        <f t="shared" si="70"/>
        <v>0</v>
      </c>
      <c r="L344" s="21"/>
    </row>
    <row r="345" spans="1:12" s="227" customFormat="1" ht="18" x14ac:dyDescent="0.25">
      <c r="A345" s="228"/>
      <c r="B345" s="304"/>
      <c r="C345" s="304"/>
      <c r="D345" s="282" t="s">
        <v>300</v>
      </c>
      <c r="E345" s="218">
        <v>5.3</v>
      </c>
      <c r="F345" s="218">
        <v>2.75</v>
      </c>
      <c r="G345" s="218">
        <f t="shared" si="68"/>
        <v>16.100000000000001</v>
      </c>
      <c r="H345" s="218">
        <v>3</v>
      </c>
      <c r="I345" s="218">
        <f t="shared" si="69"/>
        <v>14.574999999999999</v>
      </c>
      <c r="J345" s="219">
        <v>1</v>
      </c>
      <c r="K345" s="218">
        <f t="shared" si="70"/>
        <v>1</v>
      </c>
      <c r="L345" s="21"/>
    </row>
    <row r="346" spans="1:12" s="227" customFormat="1" ht="18" x14ac:dyDescent="0.25">
      <c r="A346" s="228"/>
      <c r="B346" s="304"/>
      <c r="C346" s="304"/>
      <c r="D346" s="282" t="s">
        <v>301</v>
      </c>
      <c r="E346" s="218">
        <v>3.35</v>
      </c>
      <c r="F346" s="218">
        <v>2.75</v>
      </c>
      <c r="G346" s="218">
        <f t="shared" si="68"/>
        <v>12.2</v>
      </c>
      <c r="H346" s="218">
        <v>3</v>
      </c>
      <c r="I346" s="218">
        <f t="shared" si="69"/>
        <v>9.2125000000000004</v>
      </c>
      <c r="J346" s="219">
        <v>1</v>
      </c>
      <c r="K346" s="218">
        <f t="shared" si="70"/>
        <v>1</v>
      </c>
      <c r="L346" s="21"/>
    </row>
    <row r="347" spans="1:12" s="227" customFormat="1" ht="18" x14ac:dyDescent="0.25">
      <c r="A347" s="228"/>
      <c r="B347" s="304"/>
      <c r="C347" s="304"/>
      <c r="D347" s="282" t="s">
        <v>302</v>
      </c>
      <c r="E347" s="218">
        <v>5</v>
      </c>
      <c r="F347" s="218">
        <v>3.34</v>
      </c>
      <c r="G347" s="218">
        <f t="shared" si="68"/>
        <v>16.68</v>
      </c>
      <c r="H347" s="218">
        <v>3</v>
      </c>
      <c r="I347" s="218">
        <f t="shared" si="69"/>
        <v>16.7</v>
      </c>
      <c r="J347" s="219">
        <v>1</v>
      </c>
      <c r="K347" s="218">
        <f t="shared" si="70"/>
        <v>1</v>
      </c>
      <c r="L347" s="21"/>
    </row>
    <row r="348" spans="1:12" s="227" customFormat="1" ht="18" x14ac:dyDescent="0.25">
      <c r="A348" s="228"/>
      <c r="B348" s="304"/>
      <c r="C348" s="304"/>
      <c r="D348" s="282" t="s">
        <v>560</v>
      </c>
      <c r="E348" s="218">
        <v>1.2</v>
      </c>
      <c r="F348" s="218">
        <v>2.4500000000000002</v>
      </c>
      <c r="G348" s="218">
        <f t="shared" si="68"/>
        <v>7.3000000000000007</v>
      </c>
      <c r="H348" s="218">
        <v>3</v>
      </c>
      <c r="I348" s="218">
        <f t="shared" si="69"/>
        <v>2.94</v>
      </c>
      <c r="J348" s="219"/>
      <c r="K348" s="218">
        <f t="shared" si="70"/>
        <v>0</v>
      </c>
      <c r="L348" s="21"/>
    </row>
    <row r="349" spans="1:12" s="227" customFormat="1" ht="21" customHeight="1" x14ac:dyDescent="0.25">
      <c r="A349" s="228"/>
      <c r="B349" s="304"/>
      <c r="C349" s="304"/>
      <c r="D349" s="282" t="s">
        <v>303</v>
      </c>
      <c r="E349" s="218">
        <v>5</v>
      </c>
      <c r="F349" s="218">
        <v>3.34</v>
      </c>
      <c r="G349" s="218">
        <f t="shared" si="68"/>
        <v>16.68</v>
      </c>
      <c r="H349" s="218">
        <v>3</v>
      </c>
      <c r="I349" s="218">
        <f t="shared" si="69"/>
        <v>16.7</v>
      </c>
      <c r="J349" s="219">
        <v>1</v>
      </c>
      <c r="K349" s="218">
        <f t="shared" si="70"/>
        <v>1</v>
      </c>
      <c r="L349" s="21"/>
    </row>
    <row r="350" spans="1:12" s="227" customFormat="1" ht="18" x14ac:dyDescent="0.25">
      <c r="A350" s="228"/>
      <c r="B350" s="304"/>
      <c r="C350" s="304"/>
      <c r="D350" s="282" t="s">
        <v>561</v>
      </c>
      <c r="E350" s="218">
        <v>1.2</v>
      </c>
      <c r="F350" s="218">
        <v>2.2999999999999998</v>
      </c>
      <c r="G350" s="218">
        <f t="shared" si="68"/>
        <v>7</v>
      </c>
      <c r="H350" s="218">
        <v>3</v>
      </c>
      <c r="I350" s="218">
        <f t="shared" si="69"/>
        <v>2.76</v>
      </c>
      <c r="J350" s="219"/>
      <c r="K350" s="218">
        <f t="shared" si="70"/>
        <v>0</v>
      </c>
      <c r="L350" s="21"/>
    </row>
    <row r="351" spans="1:12" s="227" customFormat="1" ht="18" x14ac:dyDescent="0.25">
      <c r="A351" s="228"/>
      <c r="B351" s="304"/>
      <c r="C351" s="304"/>
      <c r="D351" s="282" t="s">
        <v>304</v>
      </c>
      <c r="E351" s="218">
        <v>8</v>
      </c>
      <c r="F351" s="218">
        <v>9.52</v>
      </c>
      <c r="G351" s="218">
        <f t="shared" si="68"/>
        <v>35.04</v>
      </c>
      <c r="H351" s="218">
        <v>3</v>
      </c>
      <c r="I351" s="218">
        <f t="shared" si="69"/>
        <v>76.16</v>
      </c>
      <c r="J351" s="219">
        <v>3</v>
      </c>
      <c r="K351" s="218">
        <f t="shared" si="70"/>
        <v>3</v>
      </c>
      <c r="L351" s="21"/>
    </row>
    <row r="352" spans="1:12" s="227" customFormat="1" ht="18" x14ac:dyDescent="0.25">
      <c r="A352" s="228"/>
      <c r="B352" s="304"/>
      <c r="C352" s="304"/>
      <c r="D352" s="282"/>
      <c r="E352" s="218"/>
      <c r="F352" s="218"/>
      <c r="G352" s="218"/>
      <c r="H352" s="218"/>
      <c r="I352" s="218"/>
      <c r="J352" s="219"/>
      <c r="K352" s="311">
        <f>SUM(K341:K351)</f>
        <v>7</v>
      </c>
      <c r="L352" s="21"/>
    </row>
    <row r="353" spans="1:12" s="227" customFormat="1" ht="36" x14ac:dyDescent="0.25">
      <c r="A353" s="228"/>
      <c r="B353" s="312" t="str">
        <f>'Planila Orçamentária'!C46</f>
        <v>Ponto elétrico para computador (eletroduto, fios, caixas e tomada)</v>
      </c>
      <c r="C353" s="304" t="s">
        <v>98</v>
      </c>
      <c r="D353" s="282"/>
      <c r="E353" s="218"/>
      <c r="F353" s="218"/>
      <c r="G353" s="218"/>
      <c r="H353" s="218"/>
      <c r="I353" s="218"/>
      <c r="J353" s="219"/>
      <c r="K353" s="311"/>
      <c r="L353" s="21"/>
    </row>
    <row r="354" spans="1:12" s="227" customFormat="1" ht="18" x14ac:dyDescent="0.25">
      <c r="A354" s="228"/>
      <c r="B354" s="312"/>
      <c r="C354" s="304"/>
      <c r="D354" s="282" t="s">
        <v>295</v>
      </c>
      <c r="E354" s="218">
        <v>1.25</v>
      </c>
      <c r="F354" s="218">
        <v>2.35</v>
      </c>
      <c r="G354" s="218">
        <f t="shared" ref="G354:G364" si="71">E354*2+F354*2</f>
        <v>7.2</v>
      </c>
      <c r="H354" s="218">
        <v>3</v>
      </c>
      <c r="I354" s="218">
        <f t="shared" ref="I354:I364" si="72">E354*F354</f>
        <v>2.9375</v>
      </c>
      <c r="J354" s="219"/>
      <c r="K354" s="218">
        <f>J354</f>
        <v>0</v>
      </c>
      <c r="L354" s="21"/>
    </row>
    <row r="355" spans="1:12" s="227" customFormat="1" ht="18" x14ac:dyDescent="0.25">
      <c r="A355" s="228"/>
      <c r="B355" s="312"/>
      <c r="C355" s="304"/>
      <c r="D355" s="282" t="s">
        <v>297</v>
      </c>
      <c r="E355" s="218">
        <v>1.25</v>
      </c>
      <c r="F355" s="218">
        <v>2.35</v>
      </c>
      <c r="G355" s="218">
        <f t="shared" si="71"/>
        <v>7.2</v>
      </c>
      <c r="H355" s="218">
        <v>3</v>
      </c>
      <c r="I355" s="218">
        <f t="shared" si="72"/>
        <v>2.9375</v>
      </c>
      <c r="J355" s="219"/>
      <c r="K355" s="218">
        <f t="shared" ref="K355:K364" si="73">J355</f>
        <v>0</v>
      </c>
      <c r="L355" s="21"/>
    </row>
    <row r="356" spans="1:12" s="227" customFormat="1" ht="18" x14ac:dyDescent="0.25">
      <c r="A356" s="228"/>
      <c r="B356" s="312"/>
      <c r="C356" s="304"/>
      <c r="D356" s="282" t="s">
        <v>559</v>
      </c>
      <c r="E356" s="218">
        <v>2.85</v>
      </c>
      <c r="F356" s="218">
        <v>2</v>
      </c>
      <c r="G356" s="218">
        <f t="shared" si="71"/>
        <v>9.6999999999999993</v>
      </c>
      <c r="H356" s="218">
        <v>3</v>
      </c>
      <c r="I356" s="218">
        <f t="shared" si="72"/>
        <v>5.7</v>
      </c>
      <c r="J356" s="219">
        <v>1</v>
      </c>
      <c r="K356" s="218">
        <f t="shared" si="73"/>
        <v>1</v>
      </c>
      <c r="L356" s="21"/>
    </row>
    <row r="357" spans="1:12" s="227" customFormat="1" ht="18" x14ac:dyDescent="0.25">
      <c r="A357" s="228"/>
      <c r="B357" s="312"/>
      <c r="C357" s="304"/>
      <c r="D357" s="282" t="s">
        <v>299</v>
      </c>
      <c r="E357" s="218">
        <v>3.69</v>
      </c>
      <c r="F357" s="218">
        <v>6.3</v>
      </c>
      <c r="G357" s="218">
        <f t="shared" si="71"/>
        <v>19.98</v>
      </c>
      <c r="H357" s="218">
        <v>3</v>
      </c>
      <c r="I357" s="218">
        <f t="shared" si="72"/>
        <v>23.247</v>
      </c>
      <c r="J357" s="219"/>
      <c r="K357" s="218">
        <f t="shared" si="73"/>
        <v>0</v>
      </c>
      <c r="L357" s="21"/>
    </row>
    <row r="358" spans="1:12" s="227" customFormat="1" ht="18" x14ac:dyDescent="0.25">
      <c r="A358" s="228"/>
      <c r="B358" s="312"/>
      <c r="C358" s="304"/>
      <c r="D358" s="282" t="s">
        <v>300</v>
      </c>
      <c r="E358" s="218">
        <v>5.3</v>
      </c>
      <c r="F358" s="218">
        <v>2.75</v>
      </c>
      <c r="G358" s="218">
        <f t="shared" si="71"/>
        <v>16.100000000000001</v>
      </c>
      <c r="H358" s="218">
        <v>3</v>
      </c>
      <c r="I358" s="218">
        <f t="shared" si="72"/>
        <v>14.574999999999999</v>
      </c>
      <c r="J358" s="219">
        <v>3</v>
      </c>
      <c r="K358" s="218">
        <f t="shared" si="73"/>
        <v>3</v>
      </c>
      <c r="L358" s="21"/>
    </row>
    <row r="359" spans="1:12" s="227" customFormat="1" ht="18" x14ac:dyDescent="0.25">
      <c r="A359" s="228"/>
      <c r="B359" s="312"/>
      <c r="C359" s="304"/>
      <c r="D359" s="282" t="s">
        <v>301</v>
      </c>
      <c r="E359" s="218">
        <v>3.35</v>
      </c>
      <c r="F359" s="218">
        <v>2.75</v>
      </c>
      <c r="G359" s="218">
        <f t="shared" si="71"/>
        <v>12.2</v>
      </c>
      <c r="H359" s="218">
        <v>3</v>
      </c>
      <c r="I359" s="218">
        <f t="shared" si="72"/>
        <v>9.2125000000000004</v>
      </c>
      <c r="J359" s="219">
        <v>1</v>
      </c>
      <c r="K359" s="218">
        <f t="shared" si="73"/>
        <v>1</v>
      </c>
      <c r="L359" s="21"/>
    </row>
    <row r="360" spans="1:12" s="227" customFormat="1" ht="18" x14ac:dyDescent="0.25">
      <c r="A360" s="228"/>
      <c r="B360" s="312"/>
      <c r="C360" s="304"/>
      <c r="D360" s="282" t="s">
        <v>302</v>
      </c>
      <c r="E360" s="218">
        <v>5</v>
      </c>
      <c r="F360" s="218">
        <v>3.34</v>
      </c>
      <c r="G360" s="218">
        <f t="shared" si="71"/>
        <v>16.68</v>
      </c>
      <c r="H360" s="218">
        <v>3</v>
      </c>
      <c r="I360" s="218">
        <f t="shared" si="72"/>
        <v>16.7</v>
      </c>
      <c r="J360" s="219">
        <v>2</v>
      </c>
      <c r="K360" s="218">
        <f t="shared" si="73"/>
        <v>2</v>
      </c>
      <c r="L360" s="21"/>
    </row>
    <row r="361" spans="1:12" s="227" customFormat="1" ht="18" x14ac:dyDescent="0.25">
      <c r="A361" s="228"/>
      <c r="B361" s="312"/>
      <c r="C361" s="304"/>
      <c r="D361" s="282" t="s">
        <v>560</v>
      </c>
      <c r="E361" s="218">
        <v>1.2</v>
      </c>
      <c r="F361" s="218">
        <v>2.4500000000000002</v>
      </c>
      <c r="G361" s="218">
        <f t="shared" si="71"/>
        <v>7.3000000000000007</v>
      </c>
      <c r="H361" s="218">
        <v>3</v>
      </c>
      <c r="I361" s="218">
        <f t="shared" si="72"/>
        <v>2.94</v>
      </c>
      <c r="J361" s="219"/>
      <c r="K361" s="218">
        <f t="shared" si="73"/>
        <v>0</v>
      </c>
      <c r="L361" s="21"/>
    </row>
    <row r="362" spans="1:12" s="227" customFormat="1" ht="18" x14ac:dyDescent="0.25">
      <c r="A362" s="228"/>
      <c r="B362" s="304"/>
      <c r="C362" s="304"/>
      <c r="D362" s="282" t="s">
        <v>303</v>
      </c>
      <c r="E362" s="218">
        <v>5</v>
      </c>
      <c r="F362" s="218">
        <v>3.34</v>
      </c>
      <c r="G362" s="218">
        <f t="shared" si="71"/>
        <v>16.68</v>
      </c>
      <c r="H362" s="218">
        <v>3</v>
      </c>
      <c r="I362" s="218">
        <f t="shared" si="72"/>
        <v>16.7</v>
      </c>
      <c r="J362" s="219">
        <v>2</v>
      </c>
      <c r="K362" s="218">
        <f t="shared" si="73"/>
        <v>2</v>
      </c>
      <c r="L362" s="21"/>
    </row>
    <row r="363" spans="1:12" s="227" customFormat="1" ht="18" x14ac:dyDescent="0.25">
      <c r="A363" s="228"/>
      <c r="B363" s="304"/>
      <c r="C363" s="304"/>
      <c r="D363" s="282" t="s">
        <v>561</v>
      </c>
      <c r="E363" s="218">
        <v>1.2</v>
      </c>
      <c r="F363" s="218">
        <v>2.2999999999999998</v>
      </c>
      <c r="G363" s="218">
        <f t="shared" si="71"/>
        <v>7</v>
      </c>
      <c r="H363" s="218">
        <v>3</v>
      </c>
      <c r="I363" s="218">
        <f t="shared" si="72"/>
        <v>2.76</v>
      </c>
      <c r="J363" s="219"/>
      <c r="K363" s="218">
        <f t="shared" si="73"/>
        <v>0</v>
      </c>
      <c r="L363" s="21"/>
    </row>
    <row r="364" spans="1:12" s="227" customFormat="1" ht="18" x14ac:dyDescent="0.25">
      <c r="A364" s="228"/>
      <c r="B364" s="304"/>
      <c r="C364" s="304"/>
      <c r="D364" s="282" t="s">
        <v>304</v>
      </c>
      <c r="E364" s="218">
        <v>8</v>
      </c>
      <c r="F364" s="218">
        <v>9.52</v>
      </c>
      <c r="G364" s="218">
        <f t="shared" si="71"/>
        <v>35.04</v>
      </c>
      <c r="H364" s="218">
        <v>3</v>
      </c>
      <c r="I364" s="218">
        <f t="shared" si="72"/>
        <v>76.16</v>
      </c>
      <c r="J364" s="219">
        <v>2</v>
      </c>
      <c r="K364" s="218">
        <f t="shared" si="73"/>
        <v>2</v>
      </c>
      <c r="L364" s="21"/>
    </row>
    <row r="365" spans="1:12" s="227" customFormat="1" ht="18" x14ac:dyDescent="0.25">
      <c r="A365" s="228"/>
      <c r="B365" s="304"/>
      <c r="C365" s="304"/>
      <c r="D365" s="282"/>
      <c r="E365" s="218"/>
      <c r="F365" s="218"/>
      <c r="G365" s="218"/>
      <c r="H365" s="218"/>
      <c r="I365" s="218"/>
      <c r="J365" s="219"/>
      <c r="K365" s="311">
        <f>SUM(K354:K364)</f>
        <v>11</v>
      </c>
      <c r="L365" s="21"/>
    </row>
    <row r="366" spans="1:12" s="227" customFormat="1" ht="36" x14ac:dyDescent="0.25">
      <c r="A366" s="228"/>
      <c r="B366" s="312" t="str">
        <f>'Planila Orçamentária'!C47</f>
        <v xml:space="preserve">Ponto elétrico para Interruptor de 1 seção (eletroduto, fios, caixa e interruptor) </v>
      </c>
      <c r="C366" s="304" t="s">
        <v>16</v>
      </c>
      <c r="D366" s="282"/>
      <c r="E366" s="218"/>
      <c r="F366" s="218"/>
      <c r="G366" s="218"/>
      <c r="H366" s="218"/>
      <c r="I366" s="218"/>
      <c r="J366" s="219"/>
      <c r="K366" s="311"/>
      <c r="L366" s="21"/>
    </row>
    <row r="367" spans="1:12" s="227" customFormat="1" ht="18" x14ac:dyDescent="0.25">
      <c r="A367" s="228"/>
      <c r="B367" s="304"/>
      <c r="C367" s="304"/>
      <c r="D367" s="282" t="s">
        <v>295</v>
      </c>
      <c r="E367" s="218">
        <v>1.25</v>
      </c>
      <c r="F367" s="218">
        <v>2.35</v>
      </c>
      <c r="G367" s="218">
        <f t="shared" ref="G367:G377" si="74">E367*2+F367*2</f>
        <v>7.2</v>
      </c>
      <c r="H367" s="218">
        <v>3</v>
      </c>
      <c r="I367" s="218">
        <f t="shared" ref="I367:I377" si="75">E367*F367</f>
        <v>2.9375</v>
      </c>
      <c r="J367" s="219">
        <v>1</v>
      </c>
      <c r="K367" s="218">
        <f>J367</f>
        <v>1</v>
      </c>
      <c r="L367" s="21"/>
    </row>
    <row r="368" spans="1:12" s="227" customFormat="1" ht="18" x14ac:dyDescent="0.25">
      <c r="A368" s="228"/>
      <c r="B368" s="304"/>
      <c r="C368" s="304"/>
      <c r="D368" s="282" t="s">
        <v>297</v>
      </c>
      <c r="E368" s="218">
        <v>1.25</v>
      </c>
      <c r="F368" s="218">
        <v>2.35</v>
      </c>
      <c r="G368" s="218">
        <f t="shared" si="74"/>
        <v>7.2</v>
      </c>
      <c r="H368" s="218">
        <v>3</v>
      </c>
      <c r="I368" s="218">
        <f t="shared" si="75"/>
        <v>2.9375</v>
      </c>
      <c r="J368" s="219">
        <v>1</v>
      </c>
      <c r="K368" s="218">
        <f t="shared" ref="K368:K377" si="76">J368</f>
        <v>1</v>
      </c>
      <c r="L368" s="21"/>
    </row>
    <row r="369" spans="1:12" s="227" customFormat="1" ht="18" x14ac:dyDescent="0.25">
      <c r="A369" s="228"/>
      <c r="B369" s="304"/>
      <c r="C369" s="304"/>
      <c r="D369" s="282" t="s">
        <v>559</v>
      </c>
      <c r="E369" s="218">
        <v>2.85</v>
      </c>
      <c r="F369" s="218">
        <v>2</v>
      </c>
      <c r="G369" s="218">
        <f t="shared" si="74"/>
        <v>9.6999999999999993</v>
      </c>
      <c r="H369" s="218">
        <v>3</v>
      </c>
      <c r="I369" s="218">
        <f t="shared" si="75"/>
        <v>5.7</v>
      </c>
      <c r="J369" s="219">
        <v>1</v>
      </c>
      <c r="K369" s="218">
        <f t="shared" si="76"/>
        <v>1</v>
      </c>
      <c r="L369" s="21"/>
    </row>
    <row r="370" spans="1:12" s="227" customFormat="1" ht="18" x14ac:dyDescent="0.25">
      <c r="A370" s="228"/>
      <c r="B370" s="304"/>
      <c r="C370" s="304"/>
      <c r="D370" s="282" t="s">
        <v>299</v>
      </c>
      <c r="E370" s="218">
        <v>3.69</v>
      </c>
      <c r="F370" s="218">
        <v>6.3</v>
      </c>
      <c r="G370" s="218">
        <f t="shared" si="74"/>
        <v>19.98</v>
      </c>
      <c r="H370" s="218">
        <v>3</v>
      </c>
      <c r="I370" s="218">
        <f t="shared" si="75"/>
        <v>23.247</v>
      </c>
      <c r="J370" s="219"/>
      <c r="K370" s="218">
        <f t="shared" si="76"/>
        <v>0</v>
      </c>
      <c r="L370" s="21"/>
    </row>
    <row r="371" spans="1:12" s="227" customFormat="1" ht="18" x14ac:dyDescent="0.25">
      <c r="A371" s="228"/>
      <c r="B371" s="304"/>
      <c r="C371" s="304"/>
      <c r="D371" s="282" t="s">
        <v>300</v>
      </c>
      <c r="E371" s="218">
        <v>5.3</v>
      </c>
      <c r="F371" s="218">
        <v>2.75</v>
      </c>
      <c r="G371" s="218">
        <f t="shared" si="74"/>
        <v>16.100000000000001</v>
      </c>
      <c r="H371" s="218">
        <v>3</v>
      </c>
      <c r="I371" s="218">
        <f t="shared" si="75"/>
        <v>14.574999999999999</v>
      </c>
      <c r="J371" s="219"/>
      <c r="K371" s="218">
        <f t="shared" si="76"/>
        <v>0</v>
      </c>
      <c r="L371" s="21"/>
    </row>
    <row r="372" spans="1:12" s="227" customFormat="1" ht="18" x14ac:dyDescent="0.25">
      <c r="A372" s="228"/>
      <c r="B372" s="304"/>
      <c r="C372" s="304"/>
      <c r="D372" s="282" t="s">
        <v>301</v>
      </c>
      <c r="E372" s="218">
        <v>3.35</v>
      </c>
      <c r="F372" s="218">
        <v>2.75</v>
      </c>
      <c r="G372" s="218">
        <f t="shared" si="74"/>
        <v>12.2</v>
      </c>
      <c r="H372" s="218">
        <v>3</v>
      </c>
      <c r="I372" s="218">
        <f t="shared" si="75"/>
        <v>9.2125000000000004</v>
      </c>
      <c r="J372" s="219"/>
      <c r="K372" s="218">
        <f t="shared" si="76"/>
        <v>0</v>
      </c>
      <c r="L372" s="21"/>
    </row>
    <row r="373" spans="1:12" s="227" customFormat="1" ht="18" x14ac:dyDescent="0.25">
      <c r="A373" s="228"/>
      <c r="B373" s="304"/>
      <c r="C373" s="304"/>
      <c r="D373" s="282" t="s">
        <v>302</v>
      </c>
      <c r="E373" s="218">
        <v>5</v>
      </c>
      <c r="F373" s="218">
        <v>3.34</v>
      </c>
      <c r="G373" s="218">
        <f t="shared" si="74"/>
        <v>16.68</v>
      </c>
      <c r="H373" s="218">
        <v>3</v>
      </c>
      <c r="I373" s="218">
        <f t="shared" si="75"/>
        <v>16.7</v>
      </c>
      <c r="J373" s="219"/>
      <c r="K373" s="218">
        <f t="shared" si="76"/>
        <v>0</v>
      </c>
      <c r="L373" s="21"/>
    </row>
    <row r="374" spans="1:12" s="227" customFormat="1" ht="18" x14ac:dyDescent="0.25">
      <c r="A374" s="228"/>
      <c r="B374" s="304"/>
      <c r="C374" s="304"/>
      <c r="D374" s="282" t="s">
        <v>560</v>
      </c>
      <c r="E374" s="218">
        <v>1.2</v>
      </c>
      <c r="F374" s="218">
        <v>2.4500000000000002</v>
      </c>
      <c r="G374" s="218">
        <f t="shared" si="74"/>
        <v>7.3000000000000007</v>
      </c>
      <c r="H374" s="218">
        <v>3</v>
      </c>
      <c r="I374" s="218">
        <f t="shared" si="75"/>
        <v>2.94</v>
      </c>
      <c r="J374" s="219">
        <v>1</v>
      </c>
      <c r="K374" s="218">
        <f t="shared" si="76"/>
        <v>1</v>
      </c>
      <c r="L374" s="21"/>
    </row>
    <row r="375" spans="1:12" s="227" customFormat="1" ht="18" x14ac:dyDescent="0.25">
      <c r="A375" s="228"/>
      <c r="B375" s="304"/>
      <c r="C375" s="304"/>
      <c r="D375" s="282" t="s">
        <v>303</v>
      </c>
      <c r="E375" s="218">
        <v>5</v>
      </c>
      <c r="F375" s="218">
        <v>3.34</v>
      </c>
      <c r="G375" s="218">
        <f t="shared" si="74"/>
        <v>16.68</v>
      </c>
      <c r="H375" s="218">
        <v>3</v>
      </c>
      <c r="I375" s="218">
        <f t="shared" si="75"/>
        <v>16.7</v>
      </c>
      <c r="J375" s="219"/>
      <c r="K375" s="218">
        <f t="shared" si="76"/>
        <v>0</v>
      </c>
      <c r="L375" s="21"/>
    </row>
    <row r="376" spans="1:12" s="227" customFormat="1" ht="18" x14ac:dyDescent="0.25">
      <c r="A376" s="228"/>
      <c r="B376" s="304"/>
      <c r="C376" s="304"/>
      <c r="D376" s="282" t="s">
        <v>561</v>
      </c>
      <c r="E376" s="218">
        <v>1.2</v>
      </c>
      <c r="F376" s="218">
        <v>2.2999999999999998</v>
      </c>
      <c r="G376" s="218">
        <f t="shared" si="74"/>
        <v>7</v>
      </c>
      <c r="H376" s="218">
        <v>3</v>
      </c>
      <c r="I376" s="218">
        <f t="shared" si="75"/>
        <v>2.76</v>
      </c>
      <c r="J376" s="219">
        <v>1</v>
      </c>
      <c r="K376" s="218">
        <f t="shared" si="76"/>
        <v>1</v>
      </c>
      <c r="L376" s="21"/>
    </row>
    <row r="377" spans="1:12" s="227" customFormat="1" ht="18" x14ac:dyDescent="0.25">
      <c r="A377" s="228"/>
      <c r="B377" s="304"/>
      <c r="C377" s="304"/>
      <c r="D377" s="282" t="s">
        <v>304</v>
      </c>
      <c r="E377" s="218">
        <v>8</v>
      </c>
      <c r="F377" s="218">
        <v>9.52</v>
      </c>
      <c r="G377" s="218">
        <f t="shared" si="74"/>
        <v>35.04</v>
      </c>
      <c r="H377" s="218">
        <v>3</v>
      </c>
      <c r="I377" s="218">
        <f t="shared" si="75"/>
        <v>76.16</v>
      </c>
      <c r="J377" s="219"/>
      <c r="K377" s="218">
        <f t="shared" si="76"/>
        <v>0</v>
      </c>
      <c r="L377" s="21"/>
    </row>
    <row r="378" spans="1:12" s="227" customFormat="1" ht="18" x14ac:dyDescent="0.25">
      <c r="A378" s="228"/>
      <c r="B378" s="304"/>
      <c r="C378" s="304"/>
      <c r="D378" s="282"/>
      <c r="E378" s="218"/>
      <c r="F378" s="218"/>
      <c r="G378" s="218"/>
      <c r="H378" s="218"/>
      <c r="I378" s="218"/>
      <c r="J378" s="219"/>
      <c r="K378" s="311">
        <f>SUM(K367:K377)</f>
        <v>5</v>
      </c>
      <c r="L378" s="21"/>
    </row>
    <row r="379" spans="1:12" s="227" customFormat="1" ht="72.75" customHeight="1" x14ac:dyDescent="0.25">
      <c r="A379" s="228"/>
      <c r="B379" s="312" t="str">
        <f>'Planila Orçamentária'!C48</f>
        <v xml:space="preserve">Ponto elétrico para interruptor de 2 seção  (eletroduto, fios, caixa e interruptor) </v>
      </c>
      <c r="C379" s="304" t="s">
        <v>53</v>
      </c>
      <c r="D379" s="282"/>
      <c r="E379" s="218"/>
      <c r="F379" s="218"/>
      <c r="G379" s="218"/>
      <c r="H379" s="218"/>
      <c r="I379" s="218"/>
      <c r="J379" s="219"/>
      <c r="K379" s="311"/>
      <c r="L379" s="21"/>
    </row>
    <row r="380" spans="1:12" s="227" customFormat="1" ht="18" x14ac:dyDescent="0.25">
      <c r="A380" s="228"/>
      <c r="B380" s="304"/>
      <c r="C380" s="304"/>
      <c r="D380" s="282" t="s">
        <v>295</v>
      </c>
      <c r="E380" s="218">
        <v>1.25</v>
      </c>
      <c r="F380" s="218">
        <v>2.35</v>
      </c>
      <c r="G380" s="218">
        <f t="shared" ref="G380:G390" si="77">E380*2+F380*2</f>
        <v>7.2</v>
      </c>
      <c r="H380" s="218">
        <v>3</v>
      </c>
      <c r="I380" s="218">
        <f t="shared" ref="I380:I390" si="78">E380*F380</f>
        <v>2.9375</v>
      </c>
      <c r="J380" s="219"/>
      <c r="K380" s="218">
        <f>J380</f>
        <v>0</v>
      </c>
      <c r="L380" s="21"/>
    </row>
    <row r="381" spans="1:12" s="227" customFormat="1" ht="18" x14ac:dyDescent="0.25">
      <c r="A381" s="228"/>
      <c r="B381" s="304"/>
      <c r="C381" s="304"/>
      <c r="D381" s="282" t="s">
        <v>297</v>
      </c>
      <c r="E381" s="218">
        <v>1.25</v>
      </c>
      <c r="F381" s="218">
        <v>2.35</v>
      </c>
      <c r="G381" s="218">
        <f t="shared" si="77"/>
        <v>7.2</v>
      </c>
      <c r="H381" s="218">
        <v>3</v>
      </c>
      <c r="I381" s="218">
        <f t="shared" si="78"/>
        <v>2.9375</v>
      </c>
      <c r="J381" s="219"/>
      <c r="K381" s="218">
        <f t="shared" ref="K381:K390" si="79">J381</f>
        <v>0</v>
      </c>
      <c r="L381" s="21"/>
    </row>
    <row r="382" spans="1:12" s="227" customFormat="1" ht="18" x14ac:dyDescent="0.25">
      <c r="A382" s="228"/>
      <c r="B382" s="304"/>
      <c r="C382" s="304"/>
      <c r="D382" s="282" t="s">
        <v>559</v>
      </c>
      <c r="E382" s="218">
        <v>2.85</v>
      </c>
      <c r="F382" s="218">
        <v>2</v>
      </c>
      <c r="G382" s="218">
        <f t="shared" si="77"/>
        <v>9.6999999999999993</v>
      </c>
      <c r="H382" s="218">
        <v>3</v>
      </c>
      <c r="I382" s="218">
        <f t="shared" si="78"/>
        <v>5.7</v>
      </c>
      <c r="J382" s="219"/>
      <c r="K382" s="218">
        <f t="shared" si="79"/>
        <v>0</v>
      </c>
      <c r="L382" s="21"/>
    </row>
    <row r="383" spans="1:12" s="227" customFormat="1" ht="18" x14ac:dyDescent="0.25">
      <c r="A383" s="228"/>
      <c r="B383" s="304"/>
      <c r="C383" s="304"/>
      <c r="D383" s="282" t="s">
        <v>299</v>
      </c>
      <c r="E383" s="218">
        <v>3.69</v>
      </c>
      <c r="F383" s="218">
        <v>6.3</v>
      </c>
      <c r="G383" s="218">
        <f t="shared" si="77"/>
        <v>19.98</v>
      </c>
      <c r="H383" s="218">
        <v>3</v>
      </c>
      <c r="I383" s="218">
        <f t="shared" si="78"/>
        <v>23.247</v>
      </c>
      <c r="J383" s="219">
        <v>1</v>
      </c>
      <c r="K383" s="218">
        <f t="shared" si="79"/>
        <v>1</v>
      </c>
      <c r="L383" s="21"/>
    </row>
    <row r="384" spans="1:12" s="227" customFormat="1" ht="18" x14ac:dyDescent="0.25">
      <c r="A384" s="228"/>
      <c r="B384" s="304"/>
      <c r="C384" s="304"/>
      <c r="D384" s="282" t="s">
        <v>300</v>
      </c>
      <c r="E384" s="218">
        <v>5.3</v>
      </c>
      <c r="F384" s="218">
        <v>2.75</v>
      </c>
      <c r="G384" s="218">
        <f t="shared" si="77"/>
        <v>16.100000000000001</v>
      </c>
      <c r="H384" s="218">
        <v>3</v>
      </c>
      <c r="I384" s="218">
        <f t="shared" si="78"/>
        <v>14.574999999999999</v>
      </c>
      <c r="J384" s="219">
        <v>1</v>
      </c>
      <c r="K384" s="218">
        <f t="shared" si="79"/>
        <v>1</v>
      </c>
      <c r="L384" s="21"/>
    </row>
    <row r="385" spans="1:12" s="227" customFormat="1" ht="18" x14ac:dyDescent="0.25">
      <c r="A385" s="228"/>
      <c r="B385" s="304"/>
      <c r="C385" s="304"/>
      <c r="D385" s="282" t="s">
        <v>301</v>
      </c>
      <c r="E385" s="218">
        <v>3.35</v>
      </c>
      <c r="F385" s="218">
        <v>2.75</v>
      </c>
      <c r="G385" s="218">
        <f t="shared" si="77"/>
        <v>12.2</v>
      </c>
      <c r="H385" s="218">
        <v>3</v>
      </c>
      <c r="I385" s="218">
        <f t="shared" si="78"/>
        <v>9.2125000000000004</v>
      </c>
      <c r="J385" s="219">
        <v>1</v>
      </c>
      <c r="K385" s="218">
        <f t="shared" si="79"/>
        <v>1</v>
      </c>
      <c r="L385" s="21"/>
    </row>
    <row r="386" spans="1:12" s="227" customFormat="1" ht="18" x14ac:dyDescent="0.25">
      <c r="A386" s="228"/>
      <c r="B386" s="304"/>
      <c r="C386" s="304"/>
      <c r="D386" s="282" t="s">
        <v>302</v>
      </c>
      <c r="E386" s="218">
        <v>5</v>
      </c>
      <c r="F386" s="218">
        <v>3.34</v>
      </c>
      <c r="G386" s="218">
        <f t="shared" si="77"/>
        <v>16.68</v>
      </c>
      <c r="H386" s="218">
        <v>3</v>
      </c>
      <c r="I386" s="218">
        <f t="shared" si="78"/>
        <v>16.7</v>
      </c>
      <c r="J386" s="219">
        <v>1</v>
      </c>
      <c r="K386" s="218">
        <f t="shared" si="79"/>
        <v>1</v>
      </c>
      <c r="L386" s="21"/>
    </row>
    <row r="387" spans="1:12" s="227" customFormat="1" ht="18" x14ac:dyDescent="0.25">
      <c r="A387" s="228"/>
      <c r="B387" s="304"/>
      <c r="C387" s="304"/>
      <c r="D387" s="282" t="s">
        <v>560</v>
      </c>
      <c r="E387" s="218">
        <v>1.2</v>
      </c>
      <c r="F387" s="218">
        <v>2.4500000000000002</v>
      </c>
      <c r="G387" s="218">
        <f t="shared" si="77"/>
        <v>7.3000000000000007</v>
      </c>
      <c r="H387" s="218">
        <v>3</v>
      </c>
      <c r="I387" s="218">
        <f t="shared" si="78"/>
        <v>2.94</v>
      </c>
      <c r="J387" s="219"/>
      <c r="K387" s="218">
        <f t="shared" si="79"/>
        <v>0</v>
      </c>
      <c r="L387" s="21"/>
    </row>
    <row r="388" spans="1:12" s="227" customFormat="1" ht="18" x14ac:dyDescent="0.25">
      <c r="A388" s="228"/>
      <c r="B388" s="304"/>
      <c r="C388" s="304"/>
      <c r="D388" s="282" t="s">
        <v>303</v>
      </c>
      <c r="E388" s="218">
        <v>5</v>
      </c>
      <c r="F388" s="218">
        <v>3.34</v>
      </c>
      <c r="G388" s="218">
        <f t="shared" si="77"/>
        <v>16.68</v>
      </c>
      <c r="H388" s="218">
        <v>3</v>
      </c>
      <c r="I388" s="218">
        <f t="shared" si="78"/>
        <v>16.7</v>
      </c>
      <c r="J388" s="219">
        <v>1</v>
      </c>
      <c r="K388" s="218">
        <f t="shared" si="79"/>
        <v>1</v>
      </c>
      <c r="L388" s="21"/>
    </row>
    <row r="389" spans="1:12" s="227" customFormat="1" ht="18" x14ac:dyDescent="0.25">
      <c r="A389" s="228"/>
      <c r="B389" s="304"/>
      <c r="C389" s="304"/>
      <c r="D389" s="282" t="s">
        <v>561</v>
      </c>
      <c r="E389" s="218">
        <v>1.2</v>
      </c>
      <c r="F389" s="218">
        <v>2.2999999999999998</v>
      </c>
      <c r="G389" s="218">
        <f t="shared" si="77"/>
        <v>7</v>
      </c>
      <c r="H389" s="218">
        <v>3</v>
      </c>
      <c r="I389" s="218">
        <f t="shared" si="78"/>
        <v>2.76</v>
      </c>
      <c r="J389" s="219"/>
      <c r="K389" s="218">
        <f t="shared" si="79"/>
        <v>0</v>
      </c>
      <c r="L389" s="21"/>
    </row>
    <row r="390" spans="1:12" s="227" customFormat="1" ht="18" x14ac:dyDescent="0.25">
      <c r="A390" s="228"/>
      <c r="B390" s="304"/>
      <c r="C390" s="304"/>
      <c r="D390" s="282" t="s">
        <v>304</v>
      </c>
      <c r="E390" s="218">
        <v>8</v>
      </c>
      <c r="F390" s="218">
        <v>9.52</v>
      </c>
      <c r="G390" s="218">
        <f t="shared" si="77"/>
        <v>35.04</v>
      </c>
      <c r="H390" s="218">
        <v>3</v>
      </c>
      <c r="I390" s="218">
        <f t="shared" si="78"/>
        <v>76.16</v>
      </c>
      <c r="J390" s="219">
        <v>1</v>
      </c>
      <c r="K390" s="218">
        <f t="shared" si="79"/>
        <v>1</v>
      </c>
      <c r="L390" s="21"/>
    </row>
    <row r="391" spans="1:12" s="227" customFormat="1" ht="18" x14ac:dyDescent="0.25">
      <c r="A391" s="228"/>
      <c r="B391" s="304"/>
      <c r="C391" s="304"/>
      <c r="D391" s="282"/>
      <c r="E391" s="218"/>
      <c r="F391" s="218"/>
      <c r="G391" s="218"/>
      <c r="H391" s="218"/>
      <c r="I391" s="218"/>
      <c r="J391" s="219"/>
      <c r="K391" s="311">
        <f>SUM(K380:K390)</f>
        <v>6</v>
      </c>
      <c r="L391" s="21"/>
    </row>
    <row r="392" spans="1:12" s="227" customFormat="1" ht="67.5" customHeight="1" x14ac:dyDescent="0.25">
      <c r="A392" s="228"/>
      <c r="B392" s="312" t="str">
        <f>'Planila Orçamentária'!C49</f>
        <v xml:space="preserve">Ponto elétrico para interruptor de 3 seções  (eletroduto, fios, caixa e interruptor) </v>
      </c>
      <c r="C392" s="304" t="s">
        <v>53</v>
      </c>
      <c r="D392" s="282"/>
      <c r="E392" s="218"/>
      <c r="F392" s="218"/>
      <c r="G392" s="218"/>
      <c r="H392" s="218"/>
      <c r="I392" s="218"/>
      <c r="J392" s="219"/>
      <c r="K392" s="311"/>
      <c r="L392" s="21"/>
    </row>
    <row r="393" spans="1:12" s="227" customFormat="1" ht="18" x14ac:dyDescent="0.25">
      <c r="A393" s="228"/>
      <c r="B393" s="304"/>
      <c r="C393" s="304"/>
      <c r="D393" s="282" t="s">
        <v>295</v>
      </c>
      <c r="E393" s="218">
        <v>1.25</v>
      </c>
      <c r="F393" s="218">
        <v>2.35</v>
      </c>
      <c r="G393" s="218">
        <f t="shared" ref="G393:G403" si="80">E393*2+F393*2</f>
        <v>7.2</v>
      </c>
      <c r="H393" s="218">
        <v>3</v>
      </c>
      <c r="I393" s="218">
        <f t="shared" ref="I393:I403" si="81">E393*F393</f>
        <v>2.9375</v>
      </c>
      <c r="J393" s="219"/>
      <c r="K393" s="218">
        <f>J393</f>
        <v>0</v>
      </c>
      <c r="L393" s="21"/>
    </row>
    <row r="394" spans="1:12" s="227" customFormat="1" ht="18" x14ac:dyDescent="0.25">
      <c r="A394" s="228"/>
      <c r="B394" s="304"/>
      <c r="C394" s="304"/>
      <c r="D394" s="282" t="s">
        <v>297</v>
      </c>
      <c r="E394" s="218">
        <v>1.25</v>
      </c>
      <c r="F394" s="218">
        <v>2.35</v>
      </c>
      <c r="G394" s="218">
        <f t="shared" si="80"/>
        <v>7.2</v>
      </c>
      <c r="H394" s="218">
        <v>3</v>
      </c>
      <c r="I394" s="218">
        <f t="shared" si="81"/>
        <v>2.9375</v>
      </c>
      <c r="J394" s="219"/>
      <c r="K394" s="218">
        <f t="shared" ref="K394:K403" si="82">J394</f>
        <v>0</v>
      </c>
      <c r="L394" s="21"/>
    </row>
    <row r="395" spans="1:12" s="227" customFormat="1" ht="18" x14ac:dyDescent="0.25">
      <c r="A395" s="228"/>
      <c r="B395" s="304"/>
      <c r="C395" s="304"/>
      <c r="D395" s="282" t="s">
        <v>559</v>
      </c>
      <c r="E395" s="218">
        <v>2.85</v>
      </c>
      <c r="F395" s="218">
        <v>2</v>
      </c>
      <c r="G395" s="218">
        <f t="shared" si="80"/>
        <v>9.6999999999999993</v>
      </c>
      <c r="H395" s="218">
        <v>3</v>
      </c>
      <c r="I395" s="218">
        <f t="shared" si="81"/>
        <v>5.7</v>
      </c>
      <c r="J395" s="219"/>
      <c r="K395" s="218">
        <f t="shared" si="82"/>
        <v>0</v>
      </c>
      <c r="L395" s="21"/>
    </row>
    <row r="396" spans="1:12" s="227" customFormat="1" ht="18" x14ac:dyDescent="0.25">
      <c r="A396" s="228"/>
      <c r="B396" s="304"/>
      <c r="C396" s="304"/>
      <c r="D396" s="282" t="s">
        <v>299</v>
      </c>
      <c r="E396" s="218">
        <v>3.69</v>
      </c>
      <c r="F396" s="218">
        <v>6.3</v>
      </c>
      <c r="G396" s="218">
        <f t="shared" si="80"/>
        <v>19.98</v>
      </c>
      <c r="H396" s="218">
        <v>3</v>
      </c>
      <c r="I396" s="218">
        <f t="shared" si="81"/>
        <v>23.247</v>
      </c>
      <c r="J396" s="219"/>
      <c r="K396" s="218">
        <f t="shared" si="82"/>
        <v>0</v>
      </c>
      <c r="L396" s="21"/>
    </row>
    <row r="397" spans="1:12" s="227" customFormat="1" ht="18" x14ac:dyDescent="0.25">
      <c r="A397" s="228"/>
      <c r="B397" s="304"/>
      <c r="C397" s="304"/>
      <c r="D397" s="282" t="s">
        <v>300</v>
      </c>
      <c r="E397" s="218">
        <v>5.3</v>
      </c>
      <c r="F397" s="218">
        <v>2.75</v>
      </c>
      <c r="G397" s="218">
        <f t="shared" si="80"/>
        <v>16.100000000000001</v>
      </c>
      <c r="H397" s="218">
        <v>3</v>
      </c>
      <c r="I397" s="218">
        <f t="shared" si="81"/>
        <v>14.574999999999999</v>
      </c>
      <c r="J397" s="219"/>
      <c r="K397" s="218">
        <f t="shared" si="82"/>
        <v>0</v>
      </c>
      <c r="L397" s="21"/>
    </row>
    <row r="398" spans="1:12" s="227" customFormat="1" ht="18" x14ac:dyDescent="0.25">
      <c r="A398" s="228"/>
      <c r="B398" s="304"/>
      <c r="C398" s="304"/>
      <c r="D398" s="282" t="s">
        <v>301</v>
      </c>
      <c r="E398" s="218">
        <v>3.35</v>
      </c>
      <c r="F398" s="218">
        <v>2.75</v>
      </c>
      <c r="G398" s="218">
        <f t="shared" si="80"/>
        <v>12.2</v>
      </c>
      <c r="H398" s="218">
        <v>3</v>
      </c>
      <c r="I398" s="218">
        <f t="shared" si="81"/>
        <v>9.2125000000000004</v>
      </c>
      <c r="J398" s="219"/>
      <c r="K398" s="218">
        <f t="shared" si="82"/>
        <v>0</v>
      </c>
      <c r="L398" s="21"/>
    </row>
    <row r="399" spans="1:12" s="227" customFormat="1" ht="18" x14ac:dyDescent="0.25">
      <c r="A399" s="228"/>
      <c r="B399" s="304"/>
      <c r="C399" s="304"/>
      <c r="D399" s="282" t="s">
        <v>302</v>
      </c>
      <c r="E399" s="218">
        <v>5</v>
      </c>
      <c r="F399" s="218">
        <v>3.34</v>
      </c>
      <c r="G399" s="218">
        <f t="shared" si="80"/>
        <v>16.68</v>
      </c>
      <c r="H399" s="218">
        <v>3</v>
      </c>
      <c r="I399" s="218">
        <f t="shared" si="81"/>
        <v>16.7</v>
      </c>
      <c r="J399" s="219"/>
      <c r="K399" s="218">
        <f t="shared" si="82"/>
        <v>0</v>
      </c>
      <c r="L399" s="21"/>
    </row>
    <row r="400" spans="1:12" s="227" customFormat="1" ht="18" x14ac:dyDescent="0.25">
      <c r="A400" s="228"/>
      <c r="B400" s="304"/>
      <c r="C400" s="304"/>
      <c r="D400" s="282" t="s">
        <v>560</v>
      </c>
      <c r="E400" s="218">
        <v>1.2</v>
      </c>
      <c r="F400" s="218">
        <v>2.4500000000000002</v>
      </c>
      <c r="G400" s="218">
        <f t="shared" si="80"/>
        <v>7.3000000000000007</v>
      </c>
      <c r="H400" s="218">
        <v>3</v>
      </c>
      <c r="I400" s="218">
        <f t="shared" si="81"/>
        <v>2.94</v>
      </c>
      <c r="J400" s="219"/>
      <c r="K400" s="218">
        <f t="shared" si="82"/>
        <v>0</v>
      </c>
      <c r="L400" s="21"/>
    </row>
    <row r="401" spans="1:12" s="227" customFormat="1" ht="18" x14ac:dyDescent="0.25">
      <c r="A401" s="228"/>
      <c r="B401" s="304"/>
      <c r="C401" s="304"/>
      <c r="D401" s="282" t="s">
        <v>303</v>
      </c>
      <c r="E401" s="218">
        <v>5</v>
      </c>
      <c r="F401" s="218">
        <v>3.34</v>
      </c>
      <c r="G401" s="218">
        <f t="shared" si="80"/>
        <v>16.68</v>
      </c>
      <c r="H401" s="218">
        <v>3</v>
      </c>
      <c r="I401" s="218">
        <f t="shared" si="81"/>
        <v>16.7</v>
      </c>
      <c r="J401" s="219"/>
      <c r="K401" s="218">
        <f t="shared" si="82"/>
        <v>0</v>
      </c>
      <c r="L401" s="21"/>
    </row>
    <row r="402" spans="1:12" s="227" customFormat="1" ht="18" x14ac:dyDescent="0.25">
      <c r="A402" s="228"/>
      <c r="B402" s="304"/>
      <c r="C402" s="304"/>
      <c r="D402" s="282" t="s">
        <v>561</v>
      </c>
      <c r="E402" s="218">
        <v>1.2</v>
      </c>
      <c r="F402" s="218">
        <v>2.2999999999999998</v>
      </c>
      <c r="G402" s="218">
        <f t="shared" si="80"/>
        <v>7</v>
      </c>
      <c r="H402" s="218">
        <v>3</v>
      </c>
      <c r="I402" s="218">
        <f t="shared" si="81"/>
        <v>2.76</v>
      </c>
      <c r="J402" s="219"/>
      <c r="K402" s="218">
        <f t="shared" si="82"/>
        <v>0</v>
      </c>
      <c r="L402" s="21"/>
    </row>
    <row r="403" spans="1:12" s="227" customFormat="1" ht="18" x14ac:dyDescent="0.25">
      <c r="A403" s="228"/>
      <c r="B403" s="304"/>
      <c r="C403" s="304"/>
      <c r="D403" s="282" t="s">
        <v>304</v>
      </c>
      <c r="E403" s="218">
        <v>8</v>
      </c>
      <c r="F403" s="218">
        <v>9.52</v>
      </c>
      <c r="G403" s="218">
        <f t="shared" si="80"/>
        <v>35.04</v>
      </c>
      <c r="H403" s="218">
        <v>3</v>
      </c>
      <c r="I403" s="218">
        <f t="shared" si="81"/>
        <v>76.16</v>
      </c>
      <c r="J403" s="219">
        <v>1</v>
      </c>
      <c r="K403" s="218">
        <f t="shared" si="82"/>
        <v>1</v>
      </c>
      <c r="L403" s="21"/>
    </row>
    <row r="404" spans="1:12" s="227" customFormat="1" ht="18" x14ac:dyDescent="0.25">
      <c r="A404" s="228"/>
      <c r="B404" s="304"/>
      <c r="C404" s="304"/>
      <c r="D404" s="282"/>
      <c r="E404" s="218"/>
      <c r="F404" s="218"/>
      <c r="G404" s="218"/>
      <c r="H404" s="218"/>
      <c r="I404" s="218"/>
      <c r="J404" s="219"/>
      <c r="K404" s="311">
        <f>SUM(K393:K403)</f>
        <v>1</v>
      </c>
      <c r="L404" s="21"/>
    </row>
    <row r="405" spans="1:12" s="227" customFormat="1" ht="75" customHeight="1" x14ac:dyDescent="0.25">
      <c r="A405" s="228"/>
      <c r="B405" s="312" t="str">
        <f>'Planila Orçamentária'!C50</f>
        <v xml:space="preserve">Luminária fluorescente 2x40W </v>
      </c>
      <c r="C405" s="304" t="s">
        <v>98</v>
      </c>
      <c r="D405" s="282"/>
      <c r="E405" s="218"/>
      <c r="F405" s="218"/>
      <c r="G405" s="218"/>
      <c r="H405" s="218"/>
      <c r="I405" s="218"/>
      <c r="J405" s="219"/>
      <c r="K405" s="311"/>
      <c r="L405" s="21"/>
    </row>
    <row r="406" spans="1:12" s="227" customFormat="1" ht="18" x14ac:dyDescent="0.25">
      <c r="A406" s="228"/>
      <c r="B406" s="304"/>
      <c r="C406" s="304"/>
      <c r="D406" s="282" t="s">
        <v>295</v>
      </c>
      <c r="E406" s="218">
        <v>1.25</v>
      </c>
      <c r="F406" s="218">
        <v>2.35</v>
      </c>
      <c r="G406" s="218">
        <f t="shared" ref="G406:G416" si="83">E406*2+F406*2</f>
        <v>7.2</v>
      </c>
      <c r="H406" s="218">
        <v>3</v>
      </c>
      <c r="I406" s="218">
        <f t="shared" ref="I406:I416" si="84">E406*F406</f>
        <v>2.9375</v>
      </c>
      <c r="J406" s="219"/>
      <c r="K406" s="218">
        <f>J406</f>
        <v>0</v>
      </c>
      <c r="L406" s="21"/>
    </row>
    <row r="407" spans="1:12" s="227" customFormat="1" ht="18" x14ac:dyDescent="0.25">
      <c r="A407" s="228"/>
      <c r="B407" s="304"/>
      <c r="C407" s="304"/>
      <c r="D407" s="282" t="s">
        <v>297</v>
      </c>
      <c r="E407" s="218">
        <v>1.25</v>
      </c>
      <c r="F407" s="218">
        <v>2.35</v>
      </c>
      <c r="G407" s="218">
        <f t="shared" si="83"/>
        <v>7.2</v>
      </c>
      <c r="H407" s="218">
        <v>3</v>
      </c>
      <c r="I407" s="218">
        <f t="shared" si="84"/>
        <v>2.9375</v>
      </c>
      <c r="J407" s="219"/>
      <c r="K407" s="218">
        <f t="shared" ref="K407:K416" si="85">J407</f>
        <v>0</v>
      </c>
      <c r="L407" s="21"/>
    </row>
    <row r="408" spans="1:12" s="227" customFormat="1" ht="18" x14ac:dyDescent="0.25">
      <c r="A408" s="228"/>
      <c r="B408" s="304"/>
      <c r="C408" s="304"/>
      <c r="D408" s="282" t="s">
        <v>559</v>
      </c>
      <c r="E408" s="218">
        <v>2.85</v>
      </c>
      <c r="F408" s="218">
        <v>2</v>
      </c>
      <c r="G408" s="218">
        <f t="shared" si="83"/>
        <v>9.6999999999999993</v>
      </c>
      <c r="H408" s="218">
        <v>3</v>
      </c>
      <c r="I408" s="218">
        <f t="shared" si="84"/>
        <v>5.7</v>
      </c>
      <c r="J408" s="219"/>
      <c r="K408" s="218">
        <f t="shared" si="85"/>
        <v>0</v>
      </c>
      <c r="L408" s="21"/>
    </row>
    <row r="409" spans="1:12" s="227" customFormat="1" ht="18" x14ac:dyDescent="0.25">
      <c r="A409" s="228"/>
      <c r="B409" s="304"/>
      <c r="C409" s="304"/>
      <c r="D409" s="282" t="s">
        <v>299</v>
      </c>
      <c r="E409" s="218">
        <v>3.69</v>
      </c>
      <c r="F409" s="218">
        <v>6.3</v>
      </c>
      <c r="G409" s="218">
        <f t="shared" si="83"/>
        <v>19.98</v>
      </c>
      <c r="H409" s="218">
        <v>3</v>
      </c>
      <c r="I409" s="218">
        <f t="shared" si="84"/>
        <v>23.247</v>
      </c>
      <c r="J409" s="219">
        <v>1</v>
      </c>
      <c r="K409" s="218">
        <f t="shared" si="85"/>
        <v>1</v>
      </c>
      <c r="L409" s="21"/>
    </row>
    <row r="410" spans="1:12" s="227" customFormat="1" ht="18" x14ac:dyDescent="0.25">
      <c r="A410" s="228"/>
      <c r="B410" s="304"/>
      <c r="C410" s="304"/>
      <c r="D410" s="282" t="s">
        <v>300</v>
      </c>
      <c r="E410" s="218">
        <v>5.3</v>
      </c>
      <c r="F410" s="218">
        <v>2.75</v>
      </c>
      <c r="G410" s="218">
        <f t="shared" si="83"/>
        <v>16.100000000000001</v>
      </c>
      <c r="H410" s="218">
        <v>3</v>
      </c>
      <c r="I410" s="218">
        <f t="shared" si="84"/>
        <v>14.574999999999999</v>
      </c>
      <c r="J410" s="219">
        <v>2</v>
      </c>
      <c r="K410" s="218">
        <f t="shared" si="85"/>
        <v>2</v>
      </c>
      <c r="L410" s="21"/>
    </row>
    <row r="411" spans="1:12" s="227" customFormat="1" ht="18" x14ac:dyDescent="0.25">
      <c r="A411" s="228"/>
      <c r="B411" s="304"/>
      <c r="C411" s="304"/>
      <c r="D411" s="282" t="s">
        <v>301</v>
      </c>
      <c r="E411" s="218">
        <v>3.35</v>
      </c>
      <c r="F411" s="218">
        <v>2.75</v>
      </c>
      <c r="G411" s="218">
        <f t="shared" si="83"/>
        <v>12.2</v>
      </c>
      <c r="H411" s="218">
        <v>3</v>
      </c>
      <c r="I411" s="218">
        <f t="shared" si="84"/>
        <v>9.2125000000000004</v>
      </c>
      <c r="J411" s="219">
        <v>1</v>
      </c>
      <c r="K411" s="218">
        <f t="shared" si="85"/>
        <v>1</v>
      </c>
      <c r="L411" s="21"/>
    </row>
    <row r="412" spans="1:12" s="227" customFormat="1" ht="18" x14ac:dyDescent="0.25">
      <c r="A412" s="228"/>
      <c r="B412" s="304"/>
      <c r="C412" s="304"/>
      <c r="D412" s="282" t="s">
        <v>302</v>
      </c>
      <c r="E412" s="218">
        <v>5</v>
      </c>
      <c r="F412" s="218">
        <v>3.34</v>
      </c>
      <c r="G412" s="218">
        <f t="shared" si="83"/>
        <v>16.68</v>
      </c>
      <c r="H412" s="218">
        <v>3</v>
      </c>
      <c r="I412" s="218">
        <f t="shared" si="84"/>
        <v>16.7</v>
      </c>
      <c r="J412" s="219">
        <v>2</v>
      </c>
      <c r="K412" s="218">
        <f t="shared" si="85"/>
        <v>2</v>
      </c>
      <c r="L412" s="21"/>
    </row>
    <row r="413" spans="1:12" s="227" customFormat="1" ht="18" x14ac:dyDescent="0.25">
      <c r="A413" s="228"/>
      <c r="B413" s="304"/>
      <c r="C413" s="304"/>
      <c r="D413" s="282" t="s">
        <v>560</v>
      </c>
      <c r="E413" s="218">
        <v>1.2</v>
      </c>
      <c r="F413" s="218">
        <v>2.4500000000000002</v>
      </c>
      <c r="G413" s="218">
        <f t="shared" si="83"/>
        <v>7.3000000000000007</v>
      </c>
      <c r="H413" s="218">
        <v>3</v>
      </c>
      <c r="I413" s="218">
        <f t="shared" si="84"/>
        <v>2.94</v>
      </c>
      <c r="J413" s="219"/>
      <c r="K413" s="218">
        <f t="shared" si="85"/>
        <v>0</v>
      </c>
      <c r="L413" s="21"/>
    </row>
    <row r="414" spans="1:12" s="227" customFormat="1" ht="18" x14ac:dyDescent="0.25">
      <c r="A414" s="228"/>
      <c r="B414" s="304"/>
      <c r="C414" s="304"/>
      <c r="D414" s="282" t="s">
        <v>303</v>
      </c>
      <c r="E414" s="218">
        <v>5</v>
      </c>
      <c r="F414" s="218">
        <v>3.34</v>
      </c>
      <c r="G414" s="218">
        <f t="shared" si="83"/>
        <v>16.68</v>
      </c>
      <c r="H414" s="218">
        <v>3</v>
      </c>
      <c r="I414" s="218">
        <f t="shared" si="84"/>
        <v>16.7</v>
      </c>
      <c r="J414" s="219">
        <v>2</v>
      </c>
      <c r="K414" s="218">
        <f t="shared" si="85"/>
        <v>2</v>
      </c>
      <c r="L414" s="21"/>
    </row>
    <row r="415" spans="1:12" s="227" customFormat="1" ht="18" x14ac:dyDescent="0.25">
      <c r="A415" s="228"/>
      <c r="B415" s="304"/>
      <c r="C415" s="304"/>
      <c r="D415" s="282" t="s">
        <v>561</v>
      </c>
      <c r="E415" s="218">
        <v>1.2</v>
      </c>
      <c r="F415" s="218">
        <v>2.2999999999999998</v>
      </c>
      <c r="G415" s="218">
        <f t="shared" si="83"/>
        <v>7</v>
      </c>
      <c r="H415" s="218">
        <v>3</v>
      </c>
      <c r="I415" s="218">
        <f t="shared" si="84"/>
        <v>2.76</v>
      </c>
      <c r="J415" s="219"/>
      <c r="K415" s="218">
        <f t="shared" si="85"/>
        <v>0</v>
      </c>
      <c r="L415" s="21"/>
    </row>
    <row r="416" spans="1:12" s="227" customFormat="1" ht="18" x14ac:dyDescent="0.25">
      <c r="A416" s="228"/>
      <c r="B416" s="304"/>
      <c r="C416" s="304"/>
      <c r="D416" s="282" t="s">
        <v>304</v>
      </c>
      <c r="E416" s="218">
        <v>8</v>
      </c>
      <c r="F416" s="218">
        <v>9.52</v>
      </c>
      <c r="G416" s="218">
        <f t="shared" si="83"/>
        <v>35.04</v>
      </c>
      <c r="H416" s="218">
        <v>3</v>
      </c>
      <c r="I416" s="218">
        <f t="shared" si="84"/>
        <v>76.16</v>
      </c>
      <c r="J416" s="219">
        <v>4</v>
      </c>
      <c r="K416" s="218">
        <f t="shared" si="85"/>
        <v>4</v>
      </c>
      <c r="L416" s="21"/>
    </row>
    <row r="417" spans="1:12" s="227" customFormat="1" ht="18" x14ac:dyDescent="0.25">
      <c r="A417" s="228"/>
      <c r="B417" s="304"/>
      <c r="C417" s="304"/>
      <c r="D417" s="282"/>
      <c r="E417" s="218"/>
      <c r="F417" s="218"/>
      <c r="G417" s="218"/>
      <c r="H417" s="218"/>
      <c r="I417" s="218"/>
      <c r="J417" s="219"/>
      <c r="K417" s="311">
        <f>SUM(K406:K416)</f>
        <v>12</v>
      </c>
      <c r="L417" s="21"/>
    </row>
    <row r="418" spans="1:12" s="227" customFormat="1" ht="72" customHeight="1" x14ac:dyDescent="0.25">
      <c r="A418" s="228"/>
      <c r="B418" s="312" t="str">
        <f>'Planila Orçamentária'!C51</f>
        <v xml:space="preserve">Luminária fluorescente2x20W </v>
      </c>
      <c r="C418" s="304" t="s">
        <v>98</v>
      </c>
      <c r="D418" s="282"/>
      <c r="E418" s="218"/>
      <c r="F418" s="218"/>
      <c r="G418" s="218"/>
      <c r="H418" s="218"/>
      <c r="I418" s="218"/>
      <c r="J418" s="219"/>
      <c r="K418" s="311"/>
      <c r="L418" s="21"/>
    </row>
    <row r="419" spans="1:12" s="227" customFormat="1" ht="18" x14ac:dyDescent="0.25">
      <c r="A419" s="228"/>
      <c r="B419" s="304"/>
      <c r="C419" s="304"/>
      <c r="D419" s="282" t="s">
        <v>295</v>
      </c>
      <c r="E419" s="218">
        <v>1.25</v>
      </c>
      <c r="F419" s="218">
        <v>2.35</v>
      </c>
      <c r="G419" s="218">
        <f t="shared" ref="G419:G429" si="86">E419*2+F419*2</f>
        <v>7.2</v>
      </c>
      <c r="H419" s="218">
        <v>3</v>
      </c>
      <c r="I419" s="218">
        <f t="shared" ref="I419:I429" si="87">E419*F419</f>
        <v>2.9375</v>
      </c>
      <c r="J419" s="219"/>
      <c r="K419" s="218"/>
      <c r="L419" s="21"/>
    </row>
    <row r="420" spans="1:12" s="227" customFormat="1" ht="18" x14ac:dyDescent="0.25">
      <c r="A420" s="228"/>
      <c r="B420" s="304"/>
      <c r="C420" s="304"/>
      <c r="D420" s="282" t="s">
        <v>297</v>
      </c>
      <c r="E420" s="218">
        <v>1.25</v>
      </c>
      <c r="F420" s="218">
        <v>2.35</v>
      </c>
      <c r="G420" s="218">
        <f t="shared" si="86"/>
        <v>7.2</v>
      </c>
      <c r="H420" s="218">
        <v>3</v>
      </c>
      <c r="I420" s="218">
        <f t="shared" si="87"/>
        <v>2.9375</v>
      </c>
      <c r="J420" s="219"/>
      <c r="K420" s="218"/>
      <c r="L420" s="21"/>
    </row>
    <row r="421" spans="1:12" s="227" customFormat="1" ht="18" x14ac:dyDescent="0.25">
      <c r="A421" s="228"/>
      <c r="B421" s="304"/>
      <c r="C421" s="304"/>
      <c r="D421" s="282" t="s">
        <v>559</v>
      </c>
      <c r="E421" s="218">
        <v>2.85</v>
      </c>
      <c r="F421" s="218">
        <v>2</v>
      </c>
      <c r="G421" s="218">
        <f t="shared" si="86"/>
        <v>9.6999999999999993</v>
      </c>
      <c r="H421" s="218">
        <v>3</v>
      </c>
      <c r="I421" s="218">
        <f t="shared" si="87"/>
        <v>5.7</v>
      </c>
      <c r="J421" s="219"/>
      <c r="K421" s="218"/>
      <c r="L421" s="21"/>
    </row>
    <row r="422" spans="1:12" s="227" customFormat="1" ht="18" x14ac:dyDescent="0.25">
      <c r="A422" s="228"/>
      <c r="B422" s="304"/>
      <c r="C422" s="304"/>
      <c r="D422" s="282" t="s">
        <v>299</v>
      </c>
      <c r="E422" s="218">
        <v>3.69</v>
      </c>
      <c r="F422" s="218">
        <v>6.3</v>
      </c>
      <c r="G422" s="218">
        <f t="shared" si="86"/>
        <v>19.98</v>
      </c>
      <c r="H422" s="218">
        <v>3</v>
      </c>
      <c r="I422" s="218">
        <f t="shared" si="87"/>
        <v>23.247</v>
      </c>
      <c r="J422" s="219"/>
      <c r="K422" s="218"/>
      <c r="L422" s="21"/>
    </row>
    <row r="423" spans="1:12" s="227" customFormat="1" ht="18" x14ac:dyDescent="0.25">
      <c r="A423" s="228"/>
      <c r="B423" s="304"/>
      <c r="C423" s="304"/>
      <c r="D423" s="282" t="s">
        <v>300</v>
      </c>
      <c r="E423" s="218">
        <v>5.3</v>
      </c>
      <c r="F423" s="218">
        <v>2.75</v>
      </c>
      <c r="G423" s="218">
        <f t="shared" si="86"/>
        <v>16.100000000000001</v>
      </c>
      <c r="H423" s="218">
        <v>3</v>
      </c>
      <c r="I423" s="218">
        <f t="shared" si="87"/>
        <v>14.574999999999999</v>
      </c>
      <c r="J423" s="219"/>
      <c r="K423" s="218"/>
      <c r="L423" s="21"/>
    </row>
    <row r="424" spans="1:12" s="227" customFormat="1" ht="18" x14ac:dyDescent="0.25">
      <c r="A424" s="228"/>
      <c r="B424" s="304"/>
      <c r="C424" s="304"/>
      <c r="D424" s="282" t="s">
        <v>301</v>
      </c>
      <c r="E424" s="218">
        <v>3.35</v>
      </c>
      <c r="F424" s="218">
        <v>2.75</v>
      </c>
      <c r="G424" s="218">
        <f t="shared" si="86"/>
        <v>12.2</v>
      </c>
      <c r="H424" s="218">
        <v>3</v>
      </c>
      <c r="I424" s="218">
        <f t="shared" si="87"/>
        <v>9.2125000000000004</v>
      </c>
      <c r="J424" s="219"/>
      <c r="K424" s="218"/>
      <c r="L424" s="21"/>
    </row>
    <row r="425" spans="1:12" s="227" customFormat="1" ht="18" x14ac:dyDescent="0.25">
      <c r="A425" s="228"/>
      <c r="B425" s="304"/>
      <c r="C425" s="304"/>
      <c r="D425" s="282" t="s">
        <v>302</v>
      </c>
      <c r="E425" s="218">
        <v>5</v>
      </c>
      <c r="F425" s="218">
        <v>3.34</v>
      </c>
      <c r="G425" s="218">
        <f t="shared" si="86"/>
        <v>16.68</v>
      </c>
      <c r="H425" s="218">
        <v>3</v>
      </c>
      <c r="I425" s="218">
        <f t="shared" si="87"/>
        <v>16.7</v>
      </c>
      <c r="J425" s="219"/>
      <c r="K425" s="218"/>
      <c r="L425" s="21"/>
    </row>
    <row r="426" spans="1:12" s="227" customFormat="1" ht="18" x14ac:dyDescent="0.25">
      <c r="A426" s="228"/>
      <c r="B426" s="304"/>
      <c r="C426" s="304"/>
      <c r="D426" s="282" t="s">
        <v>560</v>
      </c>
      <c r="E426" s="218">
        <v>1.2</v>
      </c>
      <c r="F426" s="218">
        <v>2.4500000000000002</v>
      </c>
      <c r="G426" s="218">
        <f t="shared" si="86"/>
        <v>7.3000000000000007</v>
      </c>
      <c r="H426" s="218">
        <v>3</v>
      </c>
      <c r="I426" s="218">
        <f t="shared" si="87"/>
        <v>2.94</v>
      </c>
      <c r="J426" s="219"/>
      <c r="K426" s="218"/>
      <c r="L426" s="21"/>
    </row>
    <row r="427" spans="1:12" s="227" customFormat="1" ht="18" x14ac:dyDescent="0.25">
      <c r="A427" s="228"/>
      <c r="B427" s="304"/>
      <c r="C427" s="304"/>
      <c r="D427" s="282" t="s">
        <v>303</v>
      </c>
      <c r="E427" s="218">
        <v>5</v>
      </c>
      <c r="F427" s="218">
        <v>3.34</v>
      </c>
      <c r="G427" s="218">
        <f t="shared" si="86"/>
        <v>16.68</v>
      </c>
      <c r="H427" s="218">
        <v>3</v>
      </c>
      <c r="I427" s="218">
        <f t="shared" si="87"/>
        <v>16.7</v>
      </c>
      <c r="J427" s="219"/>
      <c r="K427" s="218"/>
      <c r="L427" s="21"/>
    </row>
    <row r="428" spans="1:12" s="227" customFormat="1" ht="18" x14ac:dyDescent="0.25">
      <c r="A428" s="228"/>
      <c r="B428" s="304"/>
      <c r="C428" s="304"/>
      <c r="D428" s="282" t="s">
        <v>561</v>
      </c>
      <c r="E428" s="218">
        <v>1.2</v>
      </c>
      <c r="F428" s="218">
        <v>2.2999999999999998</v>
      </c>
      <c r="G428" s="218">
        <f t="shared" si="86"/>
        <v>7</v>
      </c>
      <c r="H428" s="218">
        <v>3</v>
      </c>
      <c r="I428" s="218">
        <f t="shared" si="87"/>
        <v>2.76</v>
      </c>
      <c r="J428" s="219"/>
      <c r="K428" s="218"/>
      <c r="L428" s="21"/>
    </row>
    <row r="429" spans="1:12" s="227" customFormat="1" ht="18" x14ac:dyDescent="0.25">
      <c r="A429" s="228"/>
      <c r="B429" s="304"/>
      <c r="C429" s="304"/>
      <c r="D429" s="282" t="s">
        <v>304</v>
      </c>
      <c r="E429" s="218">
        <v>8</v>
      </c>
      <c r="F429" s="218">
        <v>9.52</v>
      </c>
      <c r="G429" s="218">
        <f t="shared" si="86"/>
        <v>35.04</v>
      </c>
      <c r="H429" s="218">
        <v>3</v>
      </c>
      <c r="I429" s="218">
        <f t="shared" si="87"/>
        <v>76.16</v>
      </c>
      <c r="J429" s="219"/>
      <c r="K429" s="218"/>
      <c r="L429" s="21"/>
    </row>
    <row r="430" spans="1:12" s="227" customFormat="1" ht="18" x14ac:dyDescent="0.25">
      <c r="A430" s="228"/>
      <c r="B430" s="304"/>
      <c r="C430" s="304"/>
      <c r="D430" s="282"/>
      <c r="E430" s="218"/>
      <c r="F430" s="218"/>
      <c r="G430" s="218"/>
      <c r="H430" s="218"/>
      <c r="I430" s="218"/>
      <c r="J430" s="219"/>
      <c r="K430" s="311">
        <f>SUM(K419:K429)</f>
        <v>0</v>
      </c>
      <c r="L430" s="21"/>
    </row>
    <row r="431" spans="1:12" s="227" customFormat="1" ht="36" x14ac:dyDescent="0.25">
      <c r="A431" s="228"/>
      <c r="B431" s="312" t="str">
        <f>'Planila Orçamentária'!C52</f>
        <v>Quadro de distribuição para 18 circuitos, com barramento</v>
      </c>
      <c r="C431" s="304"/>
      <c r="D431" s="282"/>
      <c r="E431" s="218"/>
      <c r="F431" s="218"/>
      <c r="G431" s="218"/>
      <c r="H431" s="218"/>
      <c r="I431" s="218"/>
      <c r="J431" s="219"/>
      <c r="K431" s="311"/>
      <c r="L431" s="21"/>
    </row>
    <row r="432" spans="1:12" s="227" customFormat="1" ht="18" x14ac:dyDescent="0.25">
      <c r="A432" s="228"/>
      <c r="B432" s="304"/>
      <c r="C432" s="304"/>
      <c r="D432" s="282" t="s">
        <v>295</v>
      </c>
      <c r="E432" s="218">
        <v>1.25</v>
      </c>
      <c r="F432" s="218">
        <v>2.35</v>
      </c>
      <c r="G432" s="218">
        <f t="shared" ref="G432:G442" si="88">E432*2+F432*2</f>
        <v>7.2</v>
      </c>
      <c r="H432" s="218">
        <v>3</v>
      </c>
      <c r="I432" s="218">
        <f t="shared" ref="I432:I442" si="89">E432*F432</f>
        <v>2.9375</v>
      </c>
      <c r="J432" s="219"/>
      <c r="K432" s="218">
        <f>J432</f>
        <v>0</v>
      </c>
      <c r="L432" s="21"/>
    </row>
    <row r="433" spans="1:12" s="227" customFormat="1" ht="18" x14ac:dyDescent="0.25">
      <c r="A433" s="228"/>
      <c r="B433" s="304"/>
      <c r="C433" s="304"/>
      <c r="D433" s="282" t="s">
        <v>297</v>
      </c>
      <c r="E433" s="218">
        <v>1.25</v>
      </c>
      <c r="F433" s="218">
        <v>2.35</v>
      </c>
      <c r="G433" s="218">
        <f t="shared" si="88"/>
        <v>7.2</v>
      </c>
      <c r="H433" s="218">
        <v>3</v>
      </c>
      <c r="I433" s="218">
        <f t="shared" si="89"/>
        <v>2.9375</v>
      </c>
      <c r="J433" s="219"/>
      <c r="K433" s="218">
        <f t="shared" ref="K433:K442" si="90">J433</f>
        <v>0</v>
      </c>
      <c r="L433" s="21"/>
    </row>
    <row r="434" spans="1:12" s="227" customFormat="1" ht="18" x14ac:dyDescent="0.25">
      <c r="A434" s="228"/>
      <c r="B434" s="304"/>
      <c r="C434" s="304"/>
      <c r="D434" s="282" t="s">
        <v>559</v>
      </c>
      <c r="E434" s="218">
        <v>2.85</v>
      </c>
      <c r="F434" s="218">
        <v>2</v>
      </c>
      <c r="G434" s="218">
        <f t="shared" si="88"/>
        <v>9.6999999999999993</v>
      </c>
      <c r="H434" s="218">
        <v>3</v>
      </c>
      <c r="I434" s="218">
        <f t="shared" si="89"/>
        <v>5.7</v>
      </c>
      <c r="J434" s="219"/>
      <c r="K434" s="218">
        <f t="shared" si="90"/>
        <v>0</v>
      </c>
      <c r="L434" s="21"/>
    </row>
    <row r="435" spans="1:12" s="227" customFormat="1" ht="18" x14ac:dyDescent="0.25">
      <c r="A435" s="228"/>
      <c r="B435" s="304"/>
      <c r="C435" s="304"/>
      <c r="D435" s="282" t="s">
        <v>299</v>
      </c>
      <c r="E435" s="218">
        <v>3.69</v>
      </c>
      <c r="F435" s="218">
        <v>6.3</v>
      </c>
      <c r="G435" s="218">
        <f t="shared" si="88"/>
        <v>19.98</v>
      </c>
      <c r="H435" s="218">
        <v>3</v>
      </c>
      <c r="I435" s="218">
        <f t="shared" si="89"/>
        <v>23.247</v>
      </c>
      <c r="J435" s="219">
        <v>1</v>
      </c>
      <c r="K435" s="218">
        <f t="shared" si="90"/>
        <v>1</v>
      </c>
      <c r="L435" s="21"/>
    </row>
    <row r="436" spans="1:12" s="227" customFormat="1" ht="18" x14ac:dyDescent="0.25">
      <c r="A436" s="228"/>
      <c r="B436" s="304"/>
      <c r="C436" s="304"/>
      <c r="D436" s="282" t="s">
        <v>300</v>
      </c>
      <c r="E436" s="218">
        <v>5.3</v>
      </c>
      <c r="F436" s="218">
        <v>2.75</v>
      </c>
      <c r="G436" s="218">
        <f t="shared" si="88"/>
        <v>16.100000000000001</v>
      </c>
      <c r="H436" s="218">
        <v>3</v>
      </c>
      <c r="I436" s="218">
        <f t="shared" si="89"/>
        <v>14.574999999999999</v>
      </c>
      <c r="J436" s="219"/>
      <c r="K436" s="218">
        <f t="shared" si="90"/>
        <v>0</v>
      </c>
      <c r="L436" s="21"/>
    </row>
    <row r="437" spans="1:12" s="227" customFormat="1" ht="18" x14ac:dyDescent="0.25">
      <c r="A437" s="228"/>
      <c r="B437" s="304"/>
      <c r="C437" s="304"/>
      <c r="D437" s="282" t="s">
        <v>301</v>
      </c>
      <c r="E437" s="218">
        <v>3.35</v>
      </c>
      <c r="F437" s="218">
        <v>2.75</v>
      </c>
      <c r="G437" s="218">
        <f t="shared" si="88"/>
        <v>12.2</v>
      </c>
      <c r="H437" s="218">
        <v>3</v>
      </c>
      <c r="I437" s="218">
        <f t="shared" si="89"/>
        <v>9.2125000000000004</v>
      </c>
      <c r="J437" s="219"/>
      <c r="K437" s="218">
        <f t="shared" si="90"/>
        <v>0</v>
      </c>
      <c r="L437" s="21"/>
    </row>
    <row r="438" spans="1:12" s="227" customFormat="1" ht="18" x14ac:dyDescent="0.25">
      <c r="A438" s="228"/>
      <c r="B438" s="304"/>
      <c r="C438" s="304"/>
      <c r="D438" s="282" t="s">
        <v>302</v>
      </c>
      <c r="E438" s="218">
        <v>5</v>
      </c>
      <c r="F438" s="218">
        <v>3.34</v>
      </c>
      <c r="G438" s="218">
        <f t="shared" si="88"/>
        <v>16.68</v>
      </c>
      <c r="H438" s="218">
        <v>3</v>
      </c>
      <c r="I438" s="218">
        <f t="shared" si="89"/>
        <v>16.7</v>
      </c>
      <c r="J438" s="219"/>
      <c r="K438" s="218">
        <f t="shared" si="90"/>
        <v>0</v>
      </c>
      <c r="L438" s="21"/>
    </row>
    <row r="439" spans="1:12" s="227" customFormat="1" ht="18" x14ac:dyDescent="0.25">
      <c r="A439" s="228"/>
      <c r="B439" s="304"/>
      <c r="C439" s="304"/>
      <c r="D439" s="282" t="s">
        <v>560</v>
      </c>
      <c r="E439" s="218">
        <v>1.2</v>
      </c>
      <c r="F439" s="218">
        <v>2.4500000000000002</v>
      </c>
      <c r="G439" s="218">
        <f t="shared" si="88"/>
        <v>7.3000000000000007</v>
      </c>
      <c r="H439" s="218">
        <v>3</v>
      </c>
      <c r="I439" s="218">
        <f t="shared" si="89"/>
        <v>2.94</v>
      </c>
      <c r="J439" s="219"/>
      <c r="K439" s="218">
        <f t="shared" si="90"/>
        <v>0</v>
      </c>
      <c r="L439" s="21"/>
    </row>
    <row r="440" spans="1:12" s="227" customFormat="1" ht="18" x14ac:dyDescent="0.25">
      <c r="A440" s="228"/>
      <c r="B440" s="304"/>
      <c r="C440" s="304"/>
      <c r="D440" s="282" t="s">
        <v>303</v>
      </c>
      <c r="E440" s="218">
        <v>5</v>
      </c>
      <c r="F440" s="218">
        <v>3.34</v>
      </c>
      <c r="G440" s="218">
        <f t="shared" si="88"/>
        <v>16.68</v>
      </c>
      <c r="H440" s="218">
        <v>3</v>
      </c>
      <c r="I440" s="218">
        <f t="shared" si="89"/>
        <v>16.7</v>
      </c>
      <c r="J440" s="219"/>
      <c r="K440" s="218">
        <f t="shared" si="90"/>
        <v>0</v>
      </c>
      <c r="L440" s="21"/>
    </row>
    <row r="441" spans="1:12" s="227" customFormat="1" ht="18" x14ac:dyDescent="0.25">
      <c r="A441" s="228"/>
      <c r="B441" s="304"/>
      <c r="C441" s="304"/>
      <c r="D441" s="282" t="s">
        <v>561</v>
      </c>
      <c r="E441" s="218">
        <v>1.2</v>
      </c>
      <c r="F441" s="218">
        <v>2.2999999999999998</v>
      </c>
      <c r="G441" s="218">
        <f t="shared" si="88"/>
        <v>7</v>
      </c>
      <c r="H441" s="218">
        <v>3</v>
      </c>
      <c r="I441" s="218">
        <f t="shared" si="89"/>
        <v>2.76</v>
      </c>
      <c r="J441" s="219"/>
      <c r="K441" s="218">
        <f t="shared" si="90"/>
        <v>0</v>
      </c>
      <c r="L441" s="21"/>
    </row>
    <row r="442" spans="1:12" s="227" customFormat="1" ht="18" x14ac:dyDescent="0.25">
      <c r="A442" s="228"/>
      <c r="B442" s="304"/>
      <c r="C442" s="304"/>
      <c r="D442" s="282" t="s">
        <v>304</v>
      </c>
      <c r="E442" s="218">
        <v>8</v>
      </c>
      <c r="F442" s="218">
        <v>9.52</v>
      </c>
      <c r="G442" s="218">
        <f t="shared" si="88"/>
        <v>35.04</v>
      </c>
      <c r="H442" s="218">
        <v>3</v>
      </c>
      <c r="I442" s="218">
        <f t="shared" si="89"/>
        <v>76.16</v>
      </c>
      <c r="J442" s="219"/>
      <c r="K442" s="218">
        <f t="shared" si="90"/>
        <v>0</v>
      </c>
      <c r="L442" s="21"/>
    </row>
    <row r="443" spans="1:12" s="227" customFormat="1" ht="18" x14ac:dyDescent="0.25">
      <c r="A443" s="228"/>
      <c r="B443" s="304"/>
      <c r="C443" s="304"/>
      <c r="D443" s="282"/>
      <c r="E443" s="218"/>
      <c r="F443" s="218"/>
      <c r="G443" s="218"/>
      <c r="H443" s="218"/>
      <c r="I443" s="218"/>
      <c r="J443" s="219"/>
      <c r="K443" s="311">
        <f>SUM(K432:K442)</f>
        <v>1</v>
      </c>
      <c r="L443" s="21"/>
    </row>
    <row r="444" spans="1:12" s="227" customFormat="1" ht="36" x14ac:dyDescent="0.25">
      <c r="A444" s="228"/>
      <c r="B444" s="312" t="str">
        <f>'Planila Orçamentária'!C53</f>
        <v xml:space="preserve">Aterramento com haste de cobre seção 5/8''x2,40m, incluindo conectores  </v>
      </c>
      <c r="C444" s="304"/>
      <c r="D444" s="282"/>
      <c r="E444" s="218"/>
      <c r="F444" s="218"/>
      <c r="G444" s="218"/>
      <c r="H444" s="218"/>
      <c r="I444" s="218"/>
      <c r="J444" s="219"/>
      <c r="K444" s="311"/>
      <c r="L444" s="21"/>
    </row>
    <row r="445" spans="1:12" s="227" customFormat="1" ht="18" x14ac:dyDescent="0.25">
      <c r="A445" s="228"/>
      <c r="B445" s="304"/>
      <c r="C445" s="304"/>
      <c r="D445" s="282" t="s">
        <v>295</v>
      </c>
      <c r="E445" s="218">
        <v>1.25</v>
      </c>
      <c r="F445" s="218">
        <v>2.35</v>
      </c>
      <c r="G445" s="218">
        <f t="shared" ref="G445:G455" si="91">E445*2+F445*2</f>
        <v>7.2</v>
      </c>
      <c r="H445" s="218">
        <v>3</v>
      </c>
      <c r="I445" s="218">
        <f t="shared" ref="I445:I455" si="92">E445*F445</f>
        <v>2.9375</v>
      </c>
      <c r="J445" s="219"/>
      <c r="K445" s="218">
        <f>J445</f>
        <v>0</v>
      </c>
      <c r="L445" s="21"/>
    </row>
    <row r="446" spans="1:12" s="227" customFormat="1" ht="18" x14ac:dyDescent="0.25">
      <c r="A446" s="228"/>
      <c r="B446" s="304"/>
      <c r="C446" s="304"/>
      <c r="D446" s="282" t="s">
        <v>297</v>
      </c>
      <c r="E446" s="218">
        <v>1.25</v>
      </c>
      <c r="F446" s="218">
        <v>2.35</v>
      </c>
      <c r="G446" s="218">
        <f t="shared" si="91"/>
        <v>7.2</v>
      </c>
      <c r="H446" s="218">
        <v>3</v>
      </c>
      <c r="I446" s="218">
        <f t="shared" si="92"/>
        <v>2.9375</v>
      </c>
      <c r="J446" s="219"/>
      <c r="K446" s="218">
        <f t="shared" ref="K446:K455" si="93">J446</f>
        <v>0</v>
      </c>
      <c r="L446" s="21"/>
    </row>
    <row r="447" spans="1:12" s="227" customFormat="1" ht="18" x14ac:dyDescent="0.25">
      <c r="A447" s="228"/>
      <c r="B447" s="304"/>
      <c r="C447" s="304"/>
      <c r="D447" s="282" t="s">
        <v>559</v>
      </c>
      <c r="E447" s="218">
        <v>2.85</v>
      </c>
      <c r="F447" s="218">
        <v>2</v>
      </c>
      <c r="G447" s="218">
        <f t="shared" si="91"/>
        <v>9.6999999999999993</v>
      </c>
      <c r="H447" s="218">
        <v>3</v>
      </c>
      <c r="I447" s="218">
        <f t="shared" si="92"/>
        <v>5.7</v>
      </c>
      <c r="J447" s="219">
        <v>1</v>
      </c>
      <c r="K447" s="218">
        <f t="shared" si="93"/>
        <v>1</v>
      </c>
      <c r="L447" s="21"/>
    </row>
    <row r="448" spans="1:12" s="227" customFormat="1" ht="18" x14ac:dyDescent="0.25">
      <c r="A448" s="228"/>
      <c r="B448" s="304"/>
      <c r="C448" s="304"/>
      <c r="D448" s="282" t="s">
        <v>299</v>
      </c>
      <c r="E448" s="218">
        <v>3.69</v>
      </c>
      <c r="F448" s="218">
        <v>6.3</v>
      </c>
      <c r="G448" s="218">
        <f t="shared" si="91"/>
        <v>19.98</v>
      </c>
      <c r="H448" s="218">
        <v>3</v>
      </c>
      <c r="I448" s="218">
        <f t="shared" si="92"/>
        <v>23.247</v>
      </c>
      <c r="J448" s="219"/>
      <c r="K448" s="218">
        <f t="shared" si="93"/>
        <v>0</v>
      </c>
      <c r="L448" s="21"/>
    </row>
    <row r="449" spans="1:12" s="227" customFormat="1" ht="18" x14ac:dyDescent="0.25">
      <c r="A449" s="228"/>
      <c r="B449" s="304"/>
      <c r="C449" s="304"/>
      <c r="D449" s="282" t="s">
        <v>300</v>
      </c>
      <c r="E449" s="218">
        <v>5.3</v>
      </c>
      <c r="F449" s="218">
        <v>2.75</v>
      </c>
      <c r="G449" s="218">
        <f t="shared" si="91"/>
        <v>16.100000000000001</v>
      </c>
      <c r="H449" s="218">
        <v>3</v>
      </c>
      <c r="I449" s="218">
        <f t="shared" si="92"/>
        <v>14.574999999999999</v>
      </c>
      <c r="J449" s="219">
        <v>3</v>
      </c>
      <c r="K449" s="218">
        <f t="shared" si="93"/>
        <v>3</v>
      </c>
      <c r="L449" s="21"/>
    </row>
    <row r="450" spans="1:12" s="227" customFormat="1" ht="18" x14ac:dyDescent="0.25">
      <c r="A450" s="228"/>
      <c r="B450" s="304"/>
      <c r="C450" s="304"/>
      <c r="D450" s="282" t="s">
        <v>301</v>
      </c>
      <c r="E450" s="218">
        <v>3.35</v>
      </c>
      <c r="F450" s="218">
        <v>2.75</v>
      </c>
      <c r="G450" s="218">
        <f t="shared" si="91"/>
        <v>12.2</v>
      </c>
      <c r="H450" s="218">
        <v>3</v>
      </c>
      <c r="I450" s="218">
        <f t="shared" si="92"/>
        <v>9.2125000000000004</v>
      </c>
      <c r="J450" s="219">
        <v>1</v>
      </c>
      <c r="K450" s="218">
        <f t="shared" si="93"/>
        <v>1</v>
      </c>
      <c r="L450" s="21"/>
    </row>
    <row r="451" spans="1:12" s="227" customFormat="1" ht="18" x14ac:dyDescent="0.25">
      <c r="A451" s="228"/>
      <c r="B451" s="304"/>
      <c r="C451" s="304"/>
      <c r="D451" s="282" t="s">
        <v>302</v>
      </c>
      <c r="E451" s="218">
        <v>5</v>
      </c>
      <c r="F451" s="218">
        <v>3.34</v>
      </c>
      <c r="G451" s="218">
        <f t="shared" si="91"/>
        <v>16.68</v>
      </c>
      <c r="H451" s="218">
        <v>3</v>
      </c>
      <c r="I451" s="218">
        <f t="shared" si="92"/>
        <v>16.7</v>
      </c>
      <c r="J451" s="219">
        <v>2</v>
      </c>
      <c r="K451" s="218">
        <f t="shared" si="93"/>
        <v>2</v>
      </c>
      <c r="L451" s="21"/>
    </row>
    <row r="452" spans="1:12" s="227" customFormat="1" ht="18" x14ac:dyDescent="0.25">
      <c r="A452" s="228"/>
      <c r="B452" s="304"/>
      <c r="C452" s="304"/>
      <c r="D452" s="282" t="s">
        <v>560</v>
      </c>
      <c r="E452" s="218">
        <v>1.2</v>
      </c>
      <c r="F452" s="218">
        <v>2.4500000000000002</v>
      </c>
      <c r="G452" s="218">
        <f t="shared" si="91"/>
        <v>7.3000000000000007</v>
      </c>
      <c r="H452" s="218">
        <v>3</v>
      </c>
      <c r="I452" s="218">
        <f t="shared" si="92"/>
        <v>2.94</v>
      </c>
      <c r="J452" s="219"/>
      <c r="K452" s="218">
        <f t="shared" si="93"/>
        <v>0</v>
      </c>
      <c r="L452" s="21"/>
    </row>
    <row r="453" spans="1:12" s="227" customFormat="1" ht="18" x14ac:dyDescent="0.25">
      <c r="A453" s="228"/>
      <c r="B453" s="304"/>
      <c r="C453" s="304"/>
      <c r="D453" s="282" t="s">
        <v>303</v>
      </c>
      <c r="E453" s="218">
        <v>5</v>
      </c>
      <c r="F453" s="218">
        <v>3.34</v>
      </c>
      <c r="G453" s="218">
        <f t="shared" si="91"/>
        <v>16.68</v>
      </c>
      <c r="H453" s="218">
        <v>3</v>
      </c>
      <c r="I453" s="218">
        <f t="shared" si="92"/>
        <v>16.7</v>
      </c>
      <c r="J453" s="219">
        <v>2</v>
      </c>
      <c r="K453" s="218">
        <f t="shared" si="93"/>
        <v>2</v>
      </c>
      <c r="L453" s="21"/>
    </row>
    <row r="454" spans="1:12" s="227" customFormat="1" ht="18" x14ac:dyDescent="0.25">
      <c r="A454" s="228"/>
      <c r="B454" s="304"/>
      <c r="C454" s="304"/>
      <c r="D454" s="282" t="s">
        <v>561</v>
      </c>
      <c r="E454" s="218">
        <v>1.2</v>
      </c>
      <c r="F454" s="218">
        <v>2.2999999999999998</v>
      </c>
      <c r="G454" s="218">
        <f t="shared" si="91"/>
        <v>7</v>
      </c>
      <c r="H454" s="218">
        <v>3</v>
      </c>
      <c r="I454" s="218">
        <f t="shared" si="92"/>
        <v>2.76</v>
      </c>
      <c r="J454" s="219"/>
      <c r="K454" s="218">
        <f t="shared" si="93"/>
        <v>0</v>
      </c>
      <c r="L454" s="21"/>
    </row>
    <row r="455" spans="1:12" s="227" customFormat="1" ht="18" x14ac:dyDescent="0.25">
      <c r="A455" s="228"/>
      <c r="B455" s="304"/>
      <c r="C455" s="304"/>
      <c r="D455" s="282" t="s">
        <v>304</v>
      </c>
      <c r="E455" s="218">
        <v>8</v>
      </c>
      <c r="F455" s="218">
        <v>9.52</v>
      </c>
      <c r="G455" s="218">
        <f t="shared" si="91"/>
        <v>35.04</v>
      </c>
      <c r="H455" s="218">
        <v>3</v>
      </c>
      <c r="I455" s="218">
        <f t="shared" si="92"/>
        <v>76.16</v>
      </c>
      <c r="J455" s="219">
        <v>5</v>
      </c>
      <c r="K455" s="218">
        <f t="shared" si="93"/>
        <v>5</v>
      </c>
      <c r="L455" s="21"/>
    </row>
    <row r="456" spans="1:12" s="227" customFormat="1" ht="18" x14ac:dyDescent="0.25">
      <c r="A456" s="228"/>
      <c r="B456" s="304"/>
      <c r="C456" s="304"/>
      <c r="D456" s="282"/>
      <c r="E456" s="218"/>
      <c r="F456" s="218"/>
      <c r="G456" s="218"/>
      <c r="H456" s="218"/>
      <c r="I456" s="218"/>
      <c r="J456" s="219"/>
      <c r="K456" s="311">
        <f>SUM(K445:K455)</f>
        <v>14</v>
      </c>
      <c r="L456" s="21"/>
    </row>
    <row r="457" spans="1:12" s="227" customFormat="1" ht="26.25" customHeight="1" x14ac:dyDescent="0.25">
      <c r="A457" s="228"/>
      <c r="B457" s="312" t="str">
        <f>'Planila Orçamentária'!C54</f>
        <v xml:space="preserve">Ponto de lógica </v>
      </c>
      <c r="C457" s="304"/>
      <c r="D457" s="282"/>
      <c r="E457" s="218"/>
      <c r="F457" s="218"/>
      <c r="G457" s="218"/>
      <c r="H457" s="218"/>
      <c r="I457" s="218"/>
      <c r="J457" s="219"/>
      <c r="K457" s="311"/>
      <c r="L457" s="21"/>
    </row>
    <row r="458" spans="1:12" s="227" customFormat="1" ht="18" x14ac:dyDescent="0.25">
      <c r="A458" s="228"/>
      <c r="B458" s="304"/>
      <c r="C458" s="304"/>
      <c r="D458" s="282" t="s">
        <v>295</v>
      </c>
      <c r="E458" s="218">
        <v>1.25</v>
      </c>
      <c r="F458" s="218">
        <v>2.35</v>
      </c>
      <c r="G458" s="218">
        <f t="shared" ref="G458:G468" si="94">E458*2+F458*2</f>
        <v>7.2</v>
      </c>
      <c r="H458" s="218">
        <v>3</v>
      </c>
      <c r="I458" s="218">
        <f t="shared" ref="I458:I468" si="95">E458*F458</f>
        <v>2.9375</v>
      </c>
      <c r="J458" s="219"/>
      <c r="K458" s="218">
        <f>J458</f>
        <v>0</v>
      </c>
      <c r="L458" s="21"/>
    </row>
    <row r="459" spans="1:12" s="227" customFormat="1" ht="18" x14ac:dyDescent="0.25">
      <c r="A459" s="228"/>
      <c r="B459" s="304"/>
      <c r="C459" s="304"/>
      <c r="D459" s="282" t="s">
        <v>297</v>
      </c>
      <c r="E459" s="218">
        <v>1.25</v>
      </c>
      <c r="F459" s="218">
        <v>2.35</v>
      </c>
      <c r="G459" s="218">
        <f t="shared" si="94"/>
        <v>7.2</v>
      </c>
      <c r="H459" s="218">
        <v>3</v>
      </c>
      <c r="I459" s="218">
        <f t="shared" si="95"/>
        <v>2.9375</v>
      </c>
      <c r="J459" s="219"/>
      <c r="K459" s="218">
        <f t="shared" ref="K459:K468" si="96">J459</f>
        <v>0</v>
      </c>
      <c r="L459" s="21"/>
    </row>
    <row r="460" spans="1:12" s="227" customFormat="1" ht="18" x14ac:dyDescent="0.25">
      <c r="A460" s="228"/>
      <c r="B460" s="304"/>
      <c r="C460" s="304"/>
      <c r="D460" s="282" t="s">
        <v>559</v>
      </c>
      <c r="E460" s="218">
        <v>2.85</v>
      </c>
      <c r="F460" s="218">
        <v>2</v>
      </c>
      <c r="G460" s="218">
        <f t="shared" si="94"/>
        <v>9.6999999999999993</v>
      </c>
      <c r="H460" s="218">
        <v>3</v>
      </c>
      <c r="I460" s="218">
        <f t="shared" si="95"/>
        <v>5.7</v>
      </c>
      <c r="J460" s="219">
        <v>1</v>
      </c>
      <c r="K460" s="218">
        <f t="shared" si="96"/>
        <v>1</v>
      </c>
      <c r="L460" s="21"/>
    </row>
    <row r="461" spans="1:12" s="227" customFormat="1" ht="18" x14ac:dyDescent="0.25">
      <c r="A461" s="228"/>
      <c r="B461" s="304"/>
      <c r="C461" s="304"/>
      <c r="D461" s="282" t="s">
        <v>299</v>
      </c>
      <c r="E461" s="218">
        <v>3.69</v>
      </c>
      <c r="F461" s="218">
        <v>6.3</v>
      </c>
      <c r="G461" s="218">
        <f t="shared" si="94"/>
        <v>19.98</v>
      </c>
      <c r="H461" s="218">
        <v>3</v>
      </c>
      <c r="I461" s="218">
        <f t="shared" si="95"/>
        <v>23.247</v>
      </c>
      <c r="J461" s="219"/>
      <c r="K461" s="218">
        <f t="shared" si="96"/>
        <v>0</v>
      </c>
      <c r="L461" s="21"/>
    </row>
    <row r="462" spans="1:12" s="227" customFormat="1" ht="18" x14ac:dyDescent="0.25">
      <c r="A462" s="228"/>
      <c r="B462" s="304"/>
      <c r="C462" s="304"/>
      <c r="D462" s="282" t="s">
        <v>300</v>
      </c>
      <c r="E462" s="218">
        <v>5.3</v>
      </c>
      <c r="F462" s="218">
        <v>2.75</v>
      </c>
      <c r="G462" s="218">
        <f t="shared" si="94"/>
        <v>16.100000000000001</v>
      </c>
      <c r="H462" s="218">
        <v>3</v>
      </c>
      <c r="I462" s="218">
        <f t="shared" si="95"/>
        <v>14.574999999999999</v>
      </c>
      <c r="J462" s="219">
        <v>1</v>
      </c>
      <c r="K462" s="218">
        <f t="shared" si="96"/>
        <v>1</v>
      </c>
      <c r="L462" s="21"/>
    </row>
    <row r="463" spans="1:12" s="227" customFormat="1" ht="18" x14ac:dyDescent="0.25">
      <c r="A463" s="228"/>
      <c r="B463" s="304"/>
      <c r="C463" s="304"/>
      <c r="D463" s="282" t="s">
        <v>301</v>
      </c>
      <c r="E463" s="218">
        <v>3.35</v>
      </c>
      <c r="F463" s="218">
        <v>2.75</v>
      </c>
      <c r="G463" s="218">
        <f t="shared" si="94"/>
        <v>12.2</v>
      </c>
      <c r="H463" s="218">
        <v>3</v>
      </c>
      <c r="I463" s="218">
        <f t="shared" si="95"/>
        <v>9.2125000000000004</v>
      </c>
      <c r="J463" s="219">
        <v>1</v>
      </c>
      <c r="K463" s="218">
        <f t="shared" si="96"/>
        <v>1</v>
      </c>
      <c r="L463" s="21"/>
    </row>
    <row r="464" spans="1:12" s="227" customFormat="1" ht="18" x14ac:dyDescent="0.25">
      <c r="A464" s="228"/>
      <c r="B464" s="304"/>
      <c r="C464" s="304"/>
      <c r="D464" s="282" t="s">
        <v>302</v>
      </c>
      <c r="E464" s="218">
        <v>5</v>
      </c>
      <c r="F464" s="218">
        <v>3.34</v>
      </c>
      <c r="G464" s="218">
        <f t="shared" si="94"/>
        <v>16.68</v>
      </c>
      <c r="H464" s="218">
        <v>3</v>
      </c>
      <c r="I464" s="218">
        <f t="shared" si="95"/>
        <v>16.7</v>
      </c>
      <c r="J464" s="219">
        <v>1</v>
      </c>
      <c r="K464" s="218">
        <f t="shared" si="96"/>
        <v>1</v>
      </c>
      <c r="L464" s="21"/>
    </row>
    <row r="465" spans="1:12" s="227" customFormat="1" ht="18" x14ac:dyDescent="0.25">
      <c r="A465" s="228"/>
      <c r="B465" s="304"/>
      <c r="C465" s="304"/>
      <c r="D465" s="282" t="s">
        <v>560</v>
      </c>
      <c r="E465" s="218">
        <v>1.2</v>
      </c>
      <c r="F465" s="218">
        <v>2.4500000000000002</v>
      </c>
      <c r="G465" s="218">
        <f t="shared" si="94"/>
        <v>7.3000000000000007</v>
      </c>
      <c r="H465" s="218">
        <v>3</v>
      </c>
      <c r="I465" s="218">
        <f t="shared" si="95"/>
        <v>2.94</v>
      </c>
      <c r="J465" s="219"/>
      <c r="K465" s="218">
        <f t="shared" si="96"/>
        <v>0</v>
      </c>
      <c r="L465" s="21"/>
    </row>
    <row r="466" spans="1:12" s="227" customFormat="1" ht="18" x14ac:dyDescent="0.25">
      <c r="A466" s="228"/>
      <c r="B466" s="304"/>
      <c r="C466" s="304"/>
      <c r="D466" s="282" t="s">
        <v>303</v>
      </c>
      <c r="E466" s="218">
        <v>5</v>
      </c>
      <c r="F466" s="218">
        <v>3.34</v>
      </c>
      <c r="G466" s="218">
        <f t="shared" si="94"/>
        <v>16.68</v>
      </c>
      <c r="H466" s="218">
        <v>3</v>
      </c>
      <c r="I466" s="218">
        <f t="shared" si="95"/>
        <v>16.7</v>
      </c>
      <c r="J466" s="219">
        <v>1</v>
      </c>
      <c r="K466" s="218">
        <f t="shared" si="96"/>
        <v>1</v>
      </c>
      <c r="L466" s="21"/>
    </row>
    <row r="467" spans="1:12" s="227" customFormat="1" ht="18" x14ac:dyDescent="0.25">
      <c r="A467" s="228"/>
      <c r="B467" s="304"/>
      <c r="C467" s="304"/>
      <c r="D467" s="282" t="s">
        <v>561</v>
      </c>
      <c r="E467" s="218">
        <v>1.2</v>
      </c>
      <c r="F467" s="218">
        <v>2.2999999999999998</v>
      </c>
      <c r="G467" s="218">
        <f t="shared" si="94"/>
        <v>7</v>
      </c>
      <c r="H467" s="218">
        <v>3</v>
      </c>
      <c r="I467" s="218">
        <f t="shared" si="95"/>
        <v>2.76</v>
      </c>
      <c r="J467" s="219"/>
      <c r="K467" s="218">
        <f t="shared" si="96"/>
        <v>0</v>
      </c>
      <c r="L467" s="21"/>
    </row>
    <row r="468" spans="1:12" s="227" customFormat="1" ht="18" x14ac:dyDescent="0.25">
      <c r="A468" s="228"/>
      <c r="B468" s="304"/>
      <c r="C468" s="304"/>
      <c r="D468" s="282" t="s">
        <v>304</v>
      </c>
      <c r="E468" s="218">
        <v>8</v>
      </c>
      <c r="F468" s="218">
        <v>9.52</v>
      </c>
      <c r="G468" s="218">
        <f t="shared" si="94"/>
        <v>35.04</v>
      </c>
      <c r="H468" s="218">
        <v>3</v>
      </c>
      <c r="I468" s="218">
        <f t="shared" si="95"/>
        <v>76.16</v>
      </c>
      <c r="J468" s="219"/>
      <c r="K468" s="218">
        <f t="shared" si="96"/>
        <v>0</v>
      </c>
      <c r="L468" s="21"/>
    </row>
    <row r="469" spans="1:12" s="227" customFormat="1" ht="18" x14ac:dyDescent="0.25">
      <c r="A469" s="228"/>
      <c r="B469" s="304"/>
      <c r="C469" s="304"/>
      <c r="D469" s="282"/>
      <c r="E469" s="218"/>
      <c r="F469" s="218"/>
      <c r="G469" s="218"/>
      <c r="H469" s="218"/>
      <c r="I469" s="218"/>
      <c r="J469" s="219"/>
      <c r="K469" s="311">
        <f>SUM(K458:K468)</f>
        <v>5</v>
      </c>
      <c r="L469" s="21"/>
    </row>
    <row r="470" spans="1:12" s="227" customFormat="1" ht="18" x14ac:dyDescent="0.25">
      <c r="A470" s="228"/>
      <c r="B470" s="312" t="str">
        <f>'Planila Orçamentária'!C55</f>
        <v xml:space="preserve">Luminária incandescente tipo globo </v>
      </c>
      <c r="C470" s="304"/>
      <c r="D470" s="282"/>
      <c r="E470" s="218"/>
      <c r="F470" s="218"/>
      <c r="G470" s="218"/>
      <c r="H470" s="218"/>
      <c r="I470" s="218"/>
      <c r="J470" s="219"/>
      <c r="K470" s="311"/>
      <c r="L470" s="21"/>
    </row>
    <row r="471" spans="1:12" s="227" customFormat="1" ht="18" x14ac:dyDescent="0.25">
      <c r="A471" s="228"/>
      <c r="B471" s="304"/>
      <c r="C471" s="304"/>
      <c r="D471" s="282" t="s">
        <v>295</v>
      </c>
      <c r="E471" s="218">
        <v>1.25</v>
      </c>
      <c r="F471" s="218">
        <v>2.35</v>
      </c>
      <c r="G471" s="218">
        <f t="shared" ref="G471:G481" si="97">E471*2+F471*2</f>
        <v>7.2</v>
      </c>
      <c r="H471" s="218">
        <v>3</v>
      </c>
      <c r="I471" s="218">
        <f t="shared" ref="I471:I481" si="98">E471*F471</f>
        <v>2.9375</v>
      </c>
      <c r="J471" s="219">
        <v>1</v>
      </c>
      <c r="K471" s="218">
        <f>J471</f>
        <v>1</v>
      </c>
      <c r="L471" s="21"/>
    </row>
    <row r="472" spans="1:12" s="227" customFormat="1" ht="18" x14ac:dyDescent="0.25">
      <c r="A472" s="228"/>
      <c r="B472" s="304"/>
      <c r="C472" s="304"/>
      <c r="D472" s="282" t="s">
        <v>297</v>
      </c>
      <c r="E472" s="218">
        <v>1.25</v>
      </c>
      <c r="F472" s="218">
        <v>2.35</v>
      </c>
      <c r="G472" s="218">
        <f t="shared" si="97"/>
        <v>7.2</v>
      </c>
      <c r="H472" s="218">
        <v>3</v>
      </c>
      <c r="I472" s="218">
        <f t="shared" si="98"/>
        <v>2.9375</v>
      </c>
      <c r="J472" s="219">
        <v>1</v>
      </c>
      <c r="K472" s="218">
        <f t="shared" ref="K472:K481" si="99">J472</f>
        <v>1</v>
      </c>
      <c r="L472" s="21"/>
    </row>
    <row r="473" spans="1:12" s="227" customFormat="1" ht="18" x14ac:dyDescent="0.25">
      <c r="A473" s="228"/>
      <c r="B473" s="304"/>
      <c r="C473" s="304"/>
      <c r="D473" s="282" t="s">
        <v>559</v>
      </c>
      <c r="E473" s="218">
        <v>2.85</v>
      </c>
      <c r="F473" s="218">
        <v>2</v>
      </c>
      <c r="G473" s="218">
        <f t="shared" si="97"/>
        <v>9.6999999999999993</v>
      </c>
      <c r="H473" s="218">
        <v>3</v>
      </c>
      <c r="I473" s="218">
        <f t="shared" si="98"/>
        <v>5.7</v>
      </c>
      <c r="J473" s="219">
        <v>1</v>
      </c>
      <c r="K473" s="218">
        <f t="shared" si="99"/>
        <v>1</v>
      </c>
      <c r="L473" s="21"/>
    </row>
    <row r="474" spans="1:12" s="227" customFormat="1" ht="18" x14ac:dyDescent="0.25">
      <c r="A474" s="228"/>
      <c r="B474" s="304"/>
      <c r="C474" s="304"/>
      <c r="D474" s="282" t="s">
        <v>299</v>
      </c>
      <c r="E474" s="218">
        <v>3.69</v>
      </c>
      <c r="F474" s="218">
        <v>6.3</v>
      </c>
      <c r="G474" s="218">
        <f t="shared" si="97"/>
        <v>19.98</v>
      </c>
      <c r="H474" s="218">
        <v>3</v>
      </c>
      <c r="I474" s="218">
        <f t="shared" si="98"/>
        <v>23.247</v>
      </c>
      <c r="J474" s="219"/>
      <c r="K474" s="218">
        <f t="shared" si="99"/>
        <v>0</v>
      </c>
      <c r="L474" s="21"/>
    </row>
    <row r="475" spans="1:12" s="227" customFormat="1" ht="18" x14ac:dyDescent="0.25">
      <c r="A475" s="228"/>
      <c r="B475" s="304"/>
      <c r="C475" s="304"/>
      <c r="D475" s="282" t="s">
        <v>300</v>
      </c>
      <c r="E475" s="218">
        <v>5.3</v>
      </c>
      <c r="F475" s="218">
        <v>2.75</v>
      </c>
      <c r="G475" s="218">
        <f t="shared" si="97"/>
        <v>16.100000000000001</v>
      </c>
      <c r="H475" s="218">
        <v>3</v>
      </c>
      <c r="I475" s="218">
        <f t="shared" si="98"/>
        <v>14.574999999999999</v>
      </c>
      <c r="J475" s="219"/>
      <c r="K475" s="218">
        <f t="shared" si="99"/>
        <v>0</v>
      </c>
      <c r="L475" s="21"/>
    </row>
    <row r="476" spans="1:12" s="227" customFormat="1" ht="18" x14ac:dyDescent="0.25">
      <c r="A476" s="228"/>
      <c r="B476" s="304"/>
      <c r="C476" s="304"/>
      <c r="D476" s="282" t="s">
        <v>301</v>
      </c>
      <c r="E476" s="218">
        <v>3.35</v>
      </c>
      <c r="F476" s="218">
        <v>2.75</v>
      </c>
      <c r="G476" s="218">
        <f t="shared" si="97"/>
        <v>12.2</v>
      </c>
      <c r="H476" s="218">
        <v>3</v>
      </c>
      <c r="I476" s="218">
        <f t="shared" si="98"/>
        <v>9.2125000000000004</v>
      </c>
      <c r="J476" s="219"/>
      <c r="K476" s="218">
        <f t="shared" si="99"/>
        <v>0</v>
      </c>
      <c r="L476" s="21"/>
    </row>
    <row r="477" spans="1:12" s="227" customFormat="1" ht="18" x14ac:dyDescent="0.25">
      <c r="A477" s="228"/>
      <c r="B477" s="304"/>
      <c r="C477" s="304"/>
      <c r="D477" s="282" t="s">
        <v>302</v>
      </c>
      <c r="E477" s="218">
        <v>5</v>
      </c>
      <c r="F477" s="218">
        <v>3.34</v>
      </c>
      <c r="G477" s="218">
        <f t="shared" si="97"/>
        <v>16.68</v>
      </c>
      <c r="H477" s="218">
        <v>3</v>
      </c>
      <c r="I477" s="218">
        <f t="shared" si="98"/>
        <v>16.7</v>
      </c>
      <c r="J477" s="219"/>
      <c r="K477" s="218">
        <f t="shared" si="99"/>
        <v>0</v>
      </c>
      <c r="L477" s="21"/>
    </row>
    <row r="478" spans="1:12" s="227" customFormat="1" ht="18" x14ac:dyDescent="0.25">
      <c r="A478" s="228"/>
      <c r="B478" s="304"/>
      <c r="C478" s="304"/>
      <c r="D478" s="282" t="s">
        <v>560</v>
      </c>
      <c r="E478" s="218">
        <v>1.2</v>
      </c>
      <c r="F478" s="218">
        <v>2.4500000000000002</v>
      </c>
      <c r="G478" s="218">
        <f t="shared" si="97"/>
        <v>7.3000000000000007</v>
      </c>
      <c r="H478" s="218">
        <v>3</v>
      </c>
      <c r="I478" s="218">
        <f t="shared" si="98"/>
        <v>2.94</v>
      </c>
      <c r="J478" s="219">
        <v>1</v>
      </c>
      <c r="K478" s="218">
        <f t="shared" si="99"/>
        <v>1</v>
      </c>
      <c r="L478" s="21"/>
    </row>
    <row r="479" spans="1:12" s="227" customFormat="1" ht="18" x14ac:dyDescent="0.25">
      <c r="A479" s="228"/>
      <c r="B479" s="304"/>
      <c r="C479" s="304"/>
      <c r="D479" s="282" t="s">
        <v>303</v>
      </c>
      <c r="E479" s="218">
        <v>5</v>
      </c>
      <c r="F479" s="218">
        <v>3.34</v>
      </c>
      <c r="G479" s="218">
        <f t="shared" si="97"/>
        <v>16.68</v>
      </c>
      <c r="H479" s="218">
        <v>3</v>
      </c>
      <c r="I479" s="218">
        <f t="shared" si="98"/>
        <v>16.7</v>
      </c>
      <c r="J479" s="219"/>
      <c r="K479" s="218">
        <f t="shared" si="99"/>
        <v>0</v>
      </c>
      <c r="L479" s="21"/>
    </row>
    <row r="480" spans="1:12" s="227" customFormat="1" ht="18" x14ac:dyDescent="0.25">
      <c r="A480" s="228"/>
      <c r="B480" s="304"/>
      <c r="C480" s="304"/>
      <c r="D480" s="282" t="s">
        <v>561</v>
      </c>
      <c r="E480" s="218">
        <v>1.2</v>
      </c>
      <c r="F480" s="218">
        <v>2.2999999999999998</v>
      </c>
      <c r="G480" s="218">
        <f t="shared" si="97"/>
        <v>7</v>
      </c>
      <c r="H480" s="218">
        <v>3</v>
      </c>
      <c r="I480" s="218">
        <f t="shared" si="98"/>
        <v>2.76</v>
      </c>
      <c r="J480" s="219">
        <v>1</v>
      </c>
      <c r="K480" s="218">
        <f t="shared" si="99"/>
        <v>1</v>
      </c>
      <c r="L480" s="21"/>
    </row>
    <row r="481" spans="1:12" s="227" customFormat="1" ht="18" x14ac:dyDescent="0.25">
      <c r="A481" s="228"/>
      <c r="B481" s="304"/>
      <c r="C481" s="304"/>
      <c r="D481" s="282" t="s">
        <v>304</v>
      </c>
      <c r="E481" s="218">
        <v>8</v>
      </c>
      <c r="F481" s="218">
        <v>9.52</v>
      </c>
      <c r="G481" s="218">
        <f t="shared" si="97"/>
        <v>35.04</v>
      </c>
      <c r="H481" s="218">
        <v>3</v>
      </c>
      <c r="I481" s="218">
        <f t="shared" si="98"/>
        <v>76.16</v>
      </c>
      <c r="J481" s="219"/>
      <c r="K481" s="218">
        <f t="shared" si="99"/>
        <v>0</v>
      </c>
      <c r="L481" s="21"/>
    </row>
    <row r="482" spans="1:12" s="227" customFormat="1" ht="18" x14ac:dyDescent="0.25">
      <c r="A482" s="228"/>
      <c r="B482" s="304"/>
      <c r="C482" s="304"/>
      <c r="D482" s="282"/>
      <c r="E482" s="218"/>
      <c r="F482" s="218"/>
      <c r="G482" s="218"/>
      <c r="H482" s="218"/>
      <c r="I482" s="218"/>
      <c r="J482" s="219"/>
      <c r="K482" s="311">
        <f>SUM(K471:K481)</f>
        <v>5</v>
      </c>
      <c r="L482" s="21"/>
    </row>
    <row r="483" spans="1:12" s="227" customFormat="1" ht="18" x14ac:dyDescent="0.25">
      <c r="A483" s="228"/>
      <c r="B483" s="312" t="str">
        <f>'Planila Orçamentária'!C56</f>
        <v xml:space="preserve">Disjuntor ¨quick-lag¨ de 10 a 30A  </v>
      </c>
      <c r="C483" s="304"/>
      <c r="D483" s="282"/>
      <c r="E483" s="218"/>
      <c r="F483" s="218"/>
      <c r="G483" s="218"/>
      <c r="H483" s="218"/>
      <c r="I483" s="218"/>
      <c r="J483" s="219"/>
      <c r="K483" s="311"/>
      <c r="L483" s="21"/>
    </row>
    <row r="484" spans="1:12" s="227" customFormat="1" ht="18" x14ac:dyDescent="0.25">
      <c r="A484" s="228"/>
      <c r="B484" s="304"/>
      <c r="C484" s="304"/>
      <c r="D484" s="282" t="s">
        <v>295</v>
      </c>
      <c r="E484" s="218">
        <v>1.25</v>
      </c>
      <c r="F484" s="218">
        <v>2.35</v>
      </c>
      <c r="G484" s="218">
        <f t="shared" ref="G484:G494" si="100">E484*2+F484*2</f>
        <v>7.2</v>
      </c>
      <c r="H484" s="218">
        <v>3</v>
      </c>
      <c r="I484" s="218">
        <f t="shared" ref="I484:I494" si="101">E484*F484</f>
        <v>2.9375</v>
      </c>
      <c r="J484" s="219"/>
      <c r="K484" s="218"/>
      <c r="L484" s="21"/>
    </row>
    <row r="485" spans="1:12" s="227" customFormat="1" ht="18" x14ac:dyDescent="0.25">
      <c r="A485" s="228"/>
      <c r="B485" s="304"/>
      <c r="C485" s="304"/>
      <c r="D485" s="282" t="s">
        <v>297</v>
      </c>
      <c r="E485" s="218">
        <v>1.25</v>
      </c>
      <c r="F485" s="218">
        <v>2.35</v>
      </c>
      <c r="G485" s="218">
        <f t="shared" si="100"/>
        <v>7.2</v>
      </c>
      <c r="H485" s="218">
        <v>3</v>
      </c>
      <c r="I485" s="218">
        <f t="shared" si="101"/>
        <v>2.9375</v>
      </c>
      <c r="J485" s="219"/>
      <c r="K485" s="218"/>
      <c r="L485" s="21"/>
    </row>
    <row r="486" spans="1:12" s="227" customFormat="1" ht="18" x14ac:dyDescent="0.25">
      <c r="A486" s="228"/>
      <c r="B486" s="304"/>
      <c r="C486" s="304"/>
      <c r="D486" s="282" t="s">
        <v>559</v>
      </c>
      <c r="E486" s="218">
        <v>2.85</v>
      </c>
      <c r="F486" s="218">
        <v>2</v>
      </c>
      <c r="G486" s="218">
        <f t="shared" si="100"/>
        <v>9.6999999999999993</v>
      </c>
      <c r="H486" s="218">
        <v>3</v>
      </c>
      <c r="I486" s="218">
        <f t="shared" si="101"/>
        <v>5.7</v>
      </c>
      <c r="J486" s="219"/>
      <c r="K486" s="218"/>
      <c r="L486" s="21"/>
    </row>
    <row r="487" spans="1:12" s="227" customFormat="1" ht="18" x14ac:dyDescent="0.25">
      <c r="A487" s="228"/>
      <c r="B487" s="304"/>
      <c r="C487" s="304"/>
      <c r="D487" s="282" t="s">
        <v>299</v>
      </c>
      <c r="E487" s="218">
        <v>3.69</v>
      </c>
      <c r="F487" s="218">
        <v>6.3</v>
      </c>
      <c r="G487" s="218">
        <f t="shared" si="100"/>
        <v>19.98</v>
      </c>
      <c r="H487" s="218">
        <v>3</v>
      </c>
      <c r="I487" s="218">
        <f t="shared" si="101"/>
        <v>23.247</v>
      </c>
      <c r="J487" s="219"/>
      <c r="K487" s="218"/>
      <c r="L487" s="21"/>
    </row>
    <row r="488" spans="1:12" s="227" customFormat="1" ht="18" x14ac:dyDescent="0.25">
      <c r="A488" s="228"/>
      <c r="B488" s="304"/>
      <c r="C488" s="304"/>
      <c r="D488" s="282" t="s">
        <v>300</v>
      </c>
      <c r="E488" s="218">
        <v>5.3</v>
      </c>
      <c r="F488" s="218">
        <v>2.75</v>
      </c>
      <c r="G488" s="218">
        <f t="shared" si="100"/>
        <v>16.100000000000001</v>
      </c>
      <c r="H488" s="218">
        <v>3</v>
      </c>
      <c r="I488" s="218">
        <f t="shared" si="101"/>
        <v>14.574999999999999</v>
      </c>
      <c r="J488" s="219"/>
      <c r="K488" s="218"/>
      <c r="L488" s="21"/>
    </row>
    <row r="489" spans="1:12" s="227" customFormat="1" ht="18" x14ac:dyDescent="0.25">
      <c r="A489" s="228"/>
      <c r="B489" s="304"/>
      <c r="C489" s="304"/>
      <c r="D489" s="282" t="s">
        <v>301</v>
      </c>
      <c r="E489" s="218">
        <v>3.35</v>
      </c>
      <c r="F489" s="218">
        <v>2.75</v>
      </c>
      <c r="G489" s="218">
        <f t="shared" si="100"/>
        <v>12.2</v>
      </c>
      <c r="H489" s="218">
        <v>3</v>
      </c>
      <c r="I489" s="218">
        <f t="shared" si="101"/>
        <v>9.2125000000000004</v>
      </c>
      <c r="J489" s="219"/>
      <c r="K489" s="218"/>
      <c r="L489" s="21"/>
    </row>
    <row r="490" spans="1:12" s="227" customFormat="1" ht="18" x14ac:dyDescent="0.25">
      <c r="A490" s="228"/>
      <c r="B490" s="304"/>
      <c r="C490" s="304"/>
      <c r="D490" s="282" t="s">
        <v>302</v>
      </c>
      <c r="E490" s="218">
        <v>5</v>
      </c>
      <c r="F490" s="218">
        <v>3.34</v>
      </c>
      <c r="G490" s="218">
        <f t="shared" si="100"/>
        <v>16.68</v>
      </c>
      <c r="H490" s="218">
        <v>3</v>
      </c>
      <c r="I490" s="218">
        <f t="shared" si="101"/>
        <v>16.7</v>
      </c>
      <c r="J490" s="219"/>
      <c r="K490" s="218"/>
      <c r="L490" s="21"/>
    </row>
    <row r="491" spans="1:12" s="227" customFormat="1" ht="18" x14ac:dyDescent="0.25">
      <c r="A491" s="228"/>
      <c r="B491" s="304"/>
      <c r="C491" s="304"/>
      <c r="D491" s="282" t="s">
        <v>560</v>
      </c>
      <c r="E491" s="218">
        <v>1.2</v>
      </c>
      <c r="F491" s="218">
        <v>2.4500000000000002</v>
      </c>
      <c r="G491" s="218">
        <f t="shared" si="100"/>
        <v>7.3000000000000007</v>
      </c>
      <c r="H491" s="218">
        <v>3</v>
      </c>
      <c r="I491" s="218">
        <f t="shared" si="101"/>
        <v>2.94</v>
      </c>
      <c r="J491" s="219"/>
      <c r="K491" s="218"/>
      <c r="L491" s="21"/>
    </row>
    <row r="492" spans="1:12" s="227" customFormat="1" ht="18" x14ac:dyDescent="0.25">
      <c r="A492" s="228"/>
      <c r="B492" s="304"/>
      <c r="C492" s="304"/>
      <c r="D492" s="282" t="s">
        <v>303</v>
      </c>
      <c r="E492" s="218">
        <v>5</v>
      </c>
      <c r="F492" s="218">
        <v>3.34</v>
      </c>
      <c r="G492" s="218">
        <f t="shared" si="100"/>
        <v>16.68</v>
      </c>
      <c r="H492" s="218">
        <v>3</v>
      </c>
      <c r="I492" s="218">
        <f t="shared" si="101"/>
        <v>16.7</v>
      </c>
      <c r="J492" s="219"/>
      <c r="K492" s="218"/>
      <c r="L492" s="21"/>
    </row>
    <row r="493" spans="1:12" s="227" customFormat="1" ht="18" x14ac:dyDescent="0.25">
      <c r="A493" s="228"/>
      <c r="B493" s="304"/>
      <c r="C493" s="304"/>
      <c r="D493" s="282" t="s">
        <v>561</v>
      </c>
      <c r="E493" s="218">
        <v>1.2</v>
      </c>
      <c r="F493" s="218">
        <v>2.2999999999999998</v>
      </c>
      <c r="G493" s="218">
        <f t="shared" si="100"/>
        <v>7</v>
      </c>
      <c r="H493" s="218">
        <v>3</v>
      </c>
      <c r="I493" s="218">
        <f t="shared" si="101"/>
        <v>2.76</v>
      </c>
      <c r="J493" s="219"/>
      <c r="K493" s="218"/>
      <c r="L493" s="21"/>
    </row>
    <row r="494" spans="1:12" s="227" customFormat="1" ht="18" x14ac:dyDescent="0.25">
      <c r="A494" s="228"/>
      <c r="B494" s="304"/>
      <c r="C494" s="304"/>
      <c r="D494" s="282" t="s">
        <v>304</v>
      </c>
      <c r="E494" s="218">
        <v>8</v>
      </c>
      <c r="F494" s="218">
        <v>9.52</v>
      </c>
      <c r="G494" s="218">
        <f t="shared" si="100"/>
        <v>35.04</v>
      </c>
      <c r="H494" s="218">
        <v>3</v>
      </c>
      <c r="I494" s="218">
        <f t="shared" si="101"/>
        <v>76.16</v>
      </c>
      <c r="J494" s="219"/>
      <c r="K494" s="218"/>
      <c r="L494" s="21"/>
    </row>
    <row r="495" spans="1:12" s="227" customFormat="1" ht="18" x14ac:dyDescent="0.25">
      <c r="A495" s="228"/>
      <c r="B495" s="304"/>
      <c r="C495" s="304"/>
      <c r="D495" s="282"/>
      <c r="E495" s="218"/>
      <c r="F495" s="218"/>
      <c r="G495" s="218"/>
      <c r="H495" s="218"/>
      <c r="I495" s="218"/>
      <c r="J495" s="219"/>
      <c r="K495" s="311">
        <f>SUM(K484:K494)</f>
        <v>0</v>
      </c>
      <c r="L495" s="21"/>
    </row>
    <row r="496" spans="1:12" s="227" customFormat="1" ht="36" x14ac:dyDescent="0.25">
      <c r="A496" s="228"/>
      <c r="B496" s="312" t="str">
        <f>'Planila Orçamentária'!C57</f>
        <v xml:space="preserve">Ponto de luz luminária tipo arandela (completa) </v>
      </c>
      <c r="C496" s="304"/>
      <c r="D496" s="282"/>
      <c r="E496" s="218"/>
      <c r="F496" s="218"/>
      <c r="G496" s="218"/>
      <c r="H496" s="218"/>
      <c r="I496" s="218"/>
      <c r="J496" s="219"/>
      <c r="K496" s="311"/>
      <c r="L496" s="21"/>
    </row>
    <row r="497" spans="1:12" s="227" customFormat="1" ht="18" x14ac:dyDescent="0.25">
      <c r="A497" s="228"/>
      <c r="B497" s="304"/>
      <c r="C497" s="304"/>
      <c r="D497" s="282" t="s">
        <v>295</v>
      </c>
      <c r="E497" s="218">
        <v>1.25</v>
      </c>
      <c r="F497" s="218">
        <v>2.35</v>
      </c>
      <c r="G497" s="218">
        <f t="shared" ref="G497:G507" si="102">E497*2+F497*2</f>
        <v>7.2</v>
      </c>
      <c r="H497" s="218">
        <v>3</v>
      </c>
      <c r="I497" s="218">
        <f t="shared" ref="I497:I507" si="103">E497*F497</f>
        <v>2.9375</v>
      </c>
      <c r="J497" s="219"/>
      <c r="K497" s="218">
        <f>J497</f>
        <v>0</v>
      </c>
      <c r="L497" s="21"/>
    </row>
    <row r="498" spans="1:12" s="227" customFormat="1" ht="18" x14ac:dyDescent="0.25">
      <c r="A498" s="228"/>
      <c r="B498" s="304"/>
      <c r="C498" s="304"/>
      <c r="D498" s="282" t="s">
        <v>297</v>
      </c>
      <c r="E498" s="218">
        <v>1.25</v>
      </c>
      <c r="F498" s="218">
        <v>2.35</v>
      </c>
      <c r="G498" s="218">
        <f t="shared" si="102"/>
        <v>7.2</v>
      </c>
      <c r="H498" s="218">
        <v>3</v>
      </c>
      <c r="I498" s="218">
        <f t="shared" si="103"/>
        <v>2.9375</v>
      </c>
      <c r="J498" s="219"/>
      <c r="K498" s="218">
        <f t="shared" ref="K498:K507" si="104">J498</f>
        <v>0</v>
      </c>
      <c r="L498" s="21"/>
    </row>
    <row r="499" spans="1:12" s="227" customFormat="1" ht="18" x14ac:dyDescent="0.25">
      <c r="A499" s="228"/>
      <c r="B499" s="304"/>
      <c r="C499" s="304"/>
      <c r="D499" s="282" t="s">
        <v>559</v>
      </c>
      <c r="E499" s="218">
        <v>2.85</v>
      </c>
      <c r="F499" s="218">
        <v>2</v>
      </c>
      <c r="G499" s="218">
        <f t="shared" si="102"/>
        <v>9.6999999999999993</v>
      </c>
      <c r="H499" s="218">
        <v>3</v>
      </c>
      <c r="I499" s="218">
        <f t="shared" si="103"/>
        <v>5.7</v>
      </c>
      <c r="J499" s="219"/>
      <c r="K499" s="218">
        <f t="shared" si="104"/>
        <v>0</v>
      </c>
      <c r="L499" s="21"/>
    </row>
    <row r="500" spans="1:12" s="227" customFormat="1" ht="18" x14ac:dyDescent="0.25">
      <c r="A500" s="228"/>
      <c r="B500" s="304"/>
      <c r="C500" s="304"/>
      <c r="D500" s="282" t="s">
        <v>299</v>
      </c>
      <c r="E500" s="218">
        <v>3.69</v>
      </c>
      <c r="F500" s="218">
        <v>6.3</v>
      </c>
      <c r="G500" s="218">
        <f t="shared" si="102"/>
        <v>19.98</v>
      </c>
      <c r="H500" s="218">
        <v>3</v>
      </c>
      <c r="I500" s="218">
        <f t="shared" si="103"/>
        <v>23.247</v>
      </c>
      <c r="J500" s="219"/>
      <c r="K500" s="218">
        <f t="shared" si="104"/>
        <v>0</v>
      </c>
      <c r="L500" s="21"/>
    </row>
    <row r="501" spans="1:12" s="227" customFormat="1" ht="18" x14ac:dyDescent="0.25">
      <c r="A501" s="228"/>
      <c r="B501" s="304"/>
      <c r="C501" s="304"/>
      <c r="D501" s="282" t="s">
        <v>300</v>
      </c>
      <c r="E501" s="218">
        <v>5.3</v>
      </c>
      <c r="F501" s="218">
        <v>2.75</v>
      </c>
      <c r="G501" s="218">
        <f t="shared" si="102"/>
        <v>16.100000000000001</v>
      </c>
      <c r="H501" s="218">
        <v>3</v>
      </c>
      <c r="I501" s="218">
        <f t="shared" si="103"/>
        <v>14.574999999999999</v>
      </c>
      <c r="J501" s="219"/>
      <c r="K501" s="218">
        <f t="shared" si="104"/>
        <v>0</v>
      </c>
      <c r="L501" s="21"/>
    </row>
    <row r="502" spans="1:12" s="227" customFormat="1" ht="18" x14ac:dyDescent="0.25">
      <c r="A502" s="228"/>
      <c r="B502" s="304"/>
      <c r="C502" s="304"/>
      <c r="D502" s="282" t="s">
        <v>301</v>
      </c>
      <c r="E502" s="218">
        <v>3.35</v>
      </c>
      <c r="F502" s="218">
        <v>2.75</v>
      </c>
      <c r="G502" s="218">
        <f t="shared" si="102"/>
        <v>12.2</v>
      </c>
      <c r="H502" s="218">
        <v>3</v>
      </c>
      <c r="I502" s="218">
        <f t="shared" si="103"/>
        <v>9.2125000000000004</v>
      </c>
      <c r="J502" s="219">
        <v>1</v>
      </c>
      <c r="K502" s="218">
        <f t="shared" si="104"/>
        <v>1</v>
      </c>
      <c r="L502" s="21"/>
    </row>
    <row r="503" spans="1:12" s="227" customFormat="1" ht="18" x14ac:dyDescent="0.25">
      <c r="A503" s="228"/>
      <c r="B503" s="304"/>
      <c r="C503" s="304"/>
      <c r="D503" s="282" t="s">
        <v>302</v>
      </c>
      <c r="E503" s="218">
        <v>5</v>
      </c>
      <c r="F503" s="218">
        <v>3.34</v>
      </c>
      <c r="G503" s="218">
        <f t="shared" si="102"/>
        <v>16.68</v>
      </c>
      <c r="H503" s="218">
        <v>3</v>
      </c>
      <c r="I503" s="218">
        <f t="shared" si="103"/>
        <v>16.7</v>
      </c>
      <c r="J503" s="219"/>
      <c r="K503" s="218">
        <f t="shared" si="104"/>
        <v>0</v>
      </c>
      <c r="L503" s="21"/>
    </row>
    <row r="504" spans="1:12" s="227" customFormat="1" ht="18" x14ac:dyDescent="0.25">
      <c r="A504" s="228"/>
      <c r="B504" s="304"/>
      <c r="C504" s="304"/>
      <c r="D504" s="282" t="s">
        <v>560</v>
      </c>
      <c r="E504" s="218">
        <v>1.2</v>
      </c>
      <c r="F504" s="218">
        <v>2.4500000000000002</v>
      </c>
      <c r="G504" s="218">
        <f t="shared" si="102"/>
        <v>7.3000000000000007</v>
      </c>
      <c r="H504" s="218">
        <v>3</v>
      </c>
      <c r="I504" s="218">
        <f t="shared" si="103"/>
        <v>2.94</v>
      </c>
      <c r="J504" s="219"/>
      <c r="K504" s="218">
        <f t="shared" si="104"/>
        <v>0</v>
      </c>
      <c r="L504" s="21"/>
    </row>
    <row r="505" spans="1:12" s="227" customFormat="1" ht="18" x14ac:dyDescent="0.25">
      <c r="A505" s="228"/>
      <c r="B505" s="304"/>
      <c r="C505" s="304"/>
      <c r="D505" s="282" t="s">
        <v>303</v>
      </c>
      <c r="E505" s="218">
        <v>5</v>
      </c>
      <c r="F505" s="218">
        <v>3.34</v>
      </c>
      <c r="G505" s="218">
        <f t="shared" si="102"/>
        <v>16.68</v>
      </c>
      <c r="H505" s="218">
        <v>3</v>
      </c>
      <c r="I505" s="218">
        <f t="shared" si="103"/>
        <v>16.7</v>
      </c>
      <c r="J505" s="219"/>
      <c r="K505" s="218">
        <f t="shared" si="104"/>
        <v>0</v>
      </c>
      <c r="L505" s="21"/>
    </row>
    <row r="506" spans="1:12" s="227" customFormat="1" ht="18" x14ac:dyDescent="0.25">
      <c r="A506" s="228"/>
      <c r="B506" s="304"/>
      <c r="C506" s="304"/>
      <c r="D506" s="282" t="s">
        <v>561</v>
      </c>
      <c r="E506" s="218">
        <v>1.2</v>
      </c>
      <c r="F506" s="218">
        <v>2.2999999999999998</v>
      </c>
      <c r="G506" s="218">
        <f t="shared" si="102"/>
        <v>7</v>
      </c>
      <c r="H506" s="218">
        <v>3</v>
      </c>
      <c r="I506" s="218">
        <f t="shared" si="103"/>
        <v>2.76</v>
      </c>
      <c r="J506" s="219"/>
      <c r="K506" s="218">
        <f t="shared" si="104"/>
        <v>0</v>
      </c>
      <c r="L506" s="21"/>
    </row>
    <row r="507" spans="1:12" s="227" customFormat="1" ht="18" x14ac:dyDescent="0.25">
      <c r="A507" s="228"/>
      <c r="B507" s="304"/>
      <c r="C507" s="304"/>
      <c r="D507" s="282" t="s">
        <v>304</v>
      </c>
      <c r="E507" s="218">
        <v>8</v>
      </c>
      <c r="F507" s="218">
        <v>9.52</v>
      </c>
      <c r="G507" s="218">
        <f t="shared" si="102"/>
        <v>35.04</v>
      </c>
      <c r="H507" s="218">
        <v>3</v>
      </c>
      <c r="I507" s="218">
        <f t="shared" si="103"/>
        <v>76.16</v>
      </c>
      <c r="J507" s="219"/>
      <c r="K507" s="218">
        <f t="shared" si="104"/>
        <v>0</v>
      </c>
      <c r="L507" s="21"/>
    </row>
    <row r="508" spans="1:12" s="227" customFormat="1" ht="18" x14ac:dyDescent="0.25">
      <c r="A508" s="228"/>
      <c r="B508" s="304"/>
      <c r="C508" s="304"/>
      <c r="D508" s="282"/>
      <c r="E508" s="218"/>
      <c r="F508" s="218"/>
      <c r="G508" s="218"/>
      <c r="H508" s="218"/>
      <c r="I508" s="218"/>
      <c r="J508" s="219"/>
      <c r="K508" s="311">
        <f>SUM(K497:K507)</f>
        <v>1</v>
      </c>
      <c r="L508" s="21"/>
    </row>
    <row r="509" spans="1:12" s="227" customFormat="1" ht="36" x14ac:dyDescent="0.25">
      <c r="A509" s="228"/>
      <c r="B509" s="312" t="str">
        <f>'Planila Orçamentária'!C58</f>
        <v xml:space="preserve">Extintor pó químico 6,0kg com sinalização </v>
      </c>
      <c r="C509" s="304"/>
      <c r="D509" s="282"/>
      <c r="E509" s="218"/>
      <c r="F509" s="218"/>
      <c r="G509" s="218"/>
      <c r="H509" s="218"/>
      <c r="I509" s="218"/>
      <c r="J509" s="219"/>
      <c r="K509" s="311"/>
      <c r="L509" s="21"/>
    </row>
    <row r="510" spans="1:12" s="227" customFormat="1" ht="18" x14ac:dyDescent="0.25">
      <c r="A510" s="228"/>
      <c r="B510" s="304"/>
      <c r="C510" s="304"/>
      <c r="D510" s="282" t="s">
        <v>295</v>
      </c>
      <c r="E510" s="218">
        <v>1.25</v>
      </c>
      <c r="F510" s="218">
        <v>2.35</v>
      </c>
      <c r="G510" s="218">
        <f t="shared" ref="G510:G520" si="105">E510*2+F510*2</f>
        <v>7.2</v>
      </c>
      <c r="H510" s="218">
        <v>3</v>
      </c>
      <c r="I510" s="218">
        <f t="shared" ref="I510:I520" si="106">E510*F510</f>
        <v>2.9375</v>
      </c>
      <c r="J510" s="219"/>
      <c r="K510" s="218">
        <f>J510</f>
        <v>0</v>
      </c>
      <c r="L510" s="21"/>
    </row>
    <row r="511" spans="1:12" s="227" customFormat="1" ht="18" x14ac:dyDescent="0.25">
      <c r="A511" s="228"/>
      <c r="B511" s="304"/>
      <c r="C511" s="304"/>
      <c r="D511" s="282" t="s">
        <v>297</v>
      </c>
      <c r="E511" s="218">
        <v>1.25</v>
      </c>
      <c r="F511" s="218">
        <v>2.35</v>
      </c>
      <c r="G511" s="218">
        <f t="shared" si="105"/>
        <v>7.2</v>
      </c>
      <c r="H511" s="218">
        <v>3</v>
      </c>
      <c r="I511" s="218">
        <f t="shared" si="106"/>
        <v>2.9375</v>
      </c>
      <c r="J511" s="219"/>
      <c r="K511" s="218">
        <f t="shared" ref="K511:K520" si="107">J511</f>
        <v>0</v>
      </c>
      <c r="L511" s="21"/>
    </row>
    <row r="512" spans="1:12" s="227" customFormat="1" ht="18" x14ac:dyDescent="0.25">
      <c r="A512" s="228"/>
      <c r="B512" s="304"/>
      <c r="C512" s="304"/>
      <c r="D512" s="282" t="s">
        <v>559</v>
      </c>
      <c r="E512" s="218">
        <v>2.85</v>
      </c>
      <c r="F512" s="218">
        <v>2</v>
      </c>
      <c r="G512" s="218">
        <f t="shared" si="105"/>
        <v>9.6999999999999993</v>
      </c>
      <c r="H512" s="218">
        <v>3</v>
      </c>
      <c r="I512" s="218">
        <f t="shared" si="106"/>
        <v>5.7</v>
      </c>
      <c r="J512" s="219"/>
      <c r="K512" s="218">
        <f t="shared" si="107"/>
        <v>0</v>
      </c>
      <c r="L512" s="21"/>
    </row>
    <row r="513" spans="1:12" s="227" customFormat="1" ht="18" x14ac:dyDescent="0.25">
      <c r="A513" s="228"/>
      <c r="B513" s="304"/>
      <c r="C513" s="304"/>
      <c r="D513" s="282" t="s">
        <v>299</v>
      </c>
      <c r="E513" s="218">
        <v>3.69</v>
      </c>
      <c r="F513" s="218">
        <v>6.3</v>
      </c>
      <c r="G513" s="218">
        <f t="shared" si="105"/>
        <v>19.98</v>
      </c>
      <c r="H513" s="218">
        <v>3</v>
      </c>
      <c r="I513" s="218">
        <f t="shared" si="106"/>
        <v>23.247</v>
      </c>
      <c r="J513" s="219"/>
      <c r="K513" s="218">
        <f t="shared" si="107"/>
        <v>0</v>
      </c>
      <c r="L513" s="21"/>
    </row>
    <row r="514" spans="1:12" s="227" customFormat="1" ht="18" x14ac:dyDescent="0.25">
      <c r="A514" s="228"/>
      <c r="B514" s="304"/>
      <c r="C514" s="304"/>
      <c r="D514" s="282" t="s">
        <v>300</v>
      </c>
      <c r="E514" s="218">
        <v>5.3</v>
      </c>
      <c r="F514" s="218">
        <v>2.75</v>
      </c>
      <c r="G514" s="218">
        <f t="shared" si="105"/>
        <v>16.100000000000001</v>
      </c>
      <c r="H514" s="218">
        <v>3</v>
      </c>
      <c r="I514" s="218">
        <f t="shared" si="106"/>
        <v>14.574999999999999</v>
      </c>
      <c r="J514" s="219"/>
      <c r="K514" s="218">
        <f t="shared" si="107"/>
        <v>0</v>
      </c>
      <c r="L514" s="21"/>
    </row>
    <row r="515" spans="1:12" s="227" customFormat="1" ht="18" x14ac:dyDescent="0.25">
      <c r="A515" s="228"/>
      <c r="B515" s="304"/>
      <c r="C515" s="304"/>
      <c r="D515" s="282" t="s">
        <v>301</v>
      </c>
      <c r="E515" s="218">
        <v>3.35</v>
      </c>
      <c r="F515" s="218">
        <v>2.75</v>
      </c>
      <c r="G515" s="218">
        <f t="shared" si="105"/>
        <v>12.2</v>
      </c>
      <c r="H515" s="218">
        <v>3</v>
      </c>
      <c r="I515" s="218">
        <f t="shared" si="106"/>
        <v>9.2125000000000004</v>
      </c>
      <c r="J515" s="219"/>
      <c r="K515" s="218">
        <f t="shared" si="107"/>
        <v>0</v>
      </c>
      <c r="L515" s="21"/>
    </row>
    <row r="516" spans="1:12" s="227" customFormat="1" ht="18" x14ac:dyDescent="0.25">
      <c r="A516" s="228"/>
      <c r="B516" s="304"/>
      <c r="C516" s="304"/>
      <c r="D516" s="282" t="s">
        <v>302</v>
      </c>
      <c r="E516" s="218">
        <v>5</v>
      </c>
      <c r="F516" s="218">
        <v>3.34</v>
      </c>
      <c r="G516" s="218">
        <f t="shared" si="105"/>
        <v>16.68</v>
      </c>
      <c r="H516" s="218">
        <v>3</v>
      </c>
      <c r="I516" s="218">
        <f t="shared" si="106"/>
        <v>16.7</v>
      </c>
      <c r="J516" s="219">
        <v>1</v>
      </c>
      <c r="K516" s="218">
        <f t="shared" si="107"/>
        <v>1</v>
      </c>
      <c r="L516" s="21"/>
    </row>
    <row r="517" spans="1:12" s="227" customFormat="1" ht="18" x14ac:dyDescent="0.25">
      <c r="A517" s="228"/>
      <c r="B517" s="304"/>
      <c r="C517" s="304"/>
      <c r="D517" s="282" t="s">
        <v>560</v>
      </c>
      <c r="E517" s="218">
        <v>1.2</v>
      </c>
      <c r="F517" s="218">
        <v>2.4500000000000002</v>
      </c>
      <c r="G517" s="218">
        <f t="shared" si="105"/>
        <v>7.3000000000000007</v>
      </c>
      <c r="H517" s="218">
        <v>3</v>
      </c>
      <c r="I517" s="218">
        <f t="shared" si="106"/>
        <v>2.94</v>
      </c>
      <c r="J517" s="219"/>
      <c r="K517" s="218">
        <f t="shared" si="107"/>
        <v>0</v>
      </c>
      <c r="L517" s="21"/>
    </row>
    <row r="518" spans="1:12" s="227" customFormat="1" ht="18" x14ac:dyDescent="0.25">
      <c r="A518" s="228"/>
      <c r="B518" s="304"/>
      <c r="C518" s="304"/>
      <c r="D518" s="282" t="s">
        <v>303</v>
      </c>
      <c r="E518" s="218">
        <v>5</v>
      </c>
      <c r="F518" s="218">
        <v>3.34</v>
      </c>
      <c r="G518" s="218">
        <f t="shared" si="105"/>
        <v>16.68</v>
      </c>
      <c r="H518" s="218">
        <v>3</v>
      </c>
      <c r="I518" s="218">
        <f t="shared" si="106"/>
        <v>16.7</v>
      </c>
      <c r="J518" s="219"/>
      <c r="K518" s="218">
        <f t="shared" si="107"/>
        <v>0</v>
      </c>
      <c r="L518" s="21"/>
    </row>
    <row r="519" spans="1:12" s="227" customFormat="1" ht="18" x14ac:dyDescent="0.25">
      <c r="A519" s="228"/>
      <c r="B519" s="304"/>
      <c r="C519" s="304"/>
      <c r="D519" s="282" t="s">
        <v>561</v>
      </c>
      <c r="E519" s="218">
        <v>1.2</v>
      </c>
      <c r="F519" s="218">
        <v>2.2999999999999998</v>
      </c>
      <c r="G519" s="218">
        <f t="shared" si="105"/>
        <v>7</v>
      </c>
      <c r="H519" s="218">
        <v>3</v>
      </c>
      <c r="I519" s="218">
        <f t="shared" si="106"/>
        <v>2.76</v>
      </c>
      <c r="J519" s="219"/>
      <c r="K519" s="218">
        <f t="shared" si="107"/>
        <v>0</v>
      </c>
      <c r="L519" s="21"/>
    </row>
    <row r="520" spans="1:12" s="227" customFormat="1" ht="18" x14ac:dyDescent="0.25">
      <c r="A520" s="228"/>
      <c r="B520" s="304"/>
      <c r="C520" s="304"/>
      <c r="D520" s="282" t="s">
        <v>304</v>
      </c>
      <c r="E520" s="218">
        <v>8</v>
      </c>
      <c r="F520" s="218">
        <v>9.52</v>
      </c>
      <c r="G520" s="218">
        <f t="shared" si="105"/>
        <v>35.04</v>
      </c>
      <c r="H520" s="218">
        <v>3</v>
      </c>
      <c r="I520" s="218">
        <f t="shared" si="106"/>
        <v>76.16</v>
      </c>
      <c r="J520" s="219">
        <v>1</v>
      </c>
      <c r="K520" s="218">
        <f t="shared" si="107"/>
        <v>1</v>
      </c>
      <c r="L520" s="21"/>
    </row>
    <row r="521" spans="1:12" s="227" customFormat="1" ht="18" x14ac:dyDescent="0.25">
      <c r="A521" s="228"/>
      <c r="B521" s="304"/>
      <c r="C521" s="304"/>
      <c r="D521" s="282"/>
      <c r="E521" s="218"/>
      <c r="F521" s="218"/>
      <c r="G521" s="218"/>
      <c r="H521" s="218"/>
      <c r="I521" s="218"/>
      <c r="J521" s="219"/>
      <c r="K521" s="311">
        <f>SUM(K510:K520)</f>
        <v>2</v>
      </c>
      <c r="L521" s="21"/>
    </row>
    <row r="522" spans="1:12" s="227" customFormat="1" ht="36" x14ac:dyDescent="0.25">
      <c r="A522" s="228"/>
      <c r="B522" s="312" t="str">
        <f>'Planila Orçamentária'!C59</f>
        <v xml:space="preserve">Extintor água pressurizada 10kg inc. sinalização </v>
      </c>
      <c r="C522" s="304"/>
      <c r="D522" s="282"/>
      <c r="E522" s="218"/>
      <c r="F522" s="218"/>
      <c r="G522" s="218"/>
      <c r="H522" s="218"/>
      <c r="I522" s="218"/>
      <c r="J522" s="219"/>
      <c r="K522" s="311"/>
      <c r="L522" s="21"/>
    </row>
    <row r="523" spans="1:12" s="227" customFormat="1" ht="18" x14ac:dyDescent="0.25">
      <c r="A523" s="228"/>
      <c r="B523" s="304"/>
      <c r="C523" s="304"/>
      <c r="D523" s="282" t="s">
        <v>295</v>
      </c>
      <c r="E523" s="218">
        <v>1.25</v>
      </c>
      <c r="F523" s="218">
        <v>2.35</v>
      </c>
      <c r="G523" s="218">
        <f t="shared" ref="G523:G533" si="108">E523*2+F523*2</f>
        <v>7.2</v>
      </c>
      <c r="H523" s="218">
        <v>3</v>
      </c>
      <c r="I523" s="218">
        <f t="shared" ref="I523:I533" si="109">E523*F523</f>
        <v>2.9375</v>
      </c>
      <c r="J523" s="219"/>
      <c r="K523" s="218">
        <f>J523</f>
        <v>0</v>
      </c>
      <c r="L523" s="21"/>
    </row>
    <row r="524" spans="1:12" s="227" customFormat="1" ht="18" x14ac:dyDescent="0.25">
      <c r="A524" s="228"/>
      <c r="B524" s="304"/>
      <c r="C524" s="304"/>
      <c r="D524" s="282" t="s">
        <v>297</v>
      </c>
      <c r="E524" s="218">
        <v>1.25</v>
      </c>
      <c r="F524" s="218">
        <v>2.35</v>
      </c>
      <c r="G524" s="218">
        <f t="shared" si="108"/>
        <v>7.2</v>
      </c>
      <c r="H524" s="218">
        <v>3</v>
      </c>
      <c r="I524" s="218">
        <f t="shared" si="109"/>
        <v>2.9375</v>
      </c>
      <c r="J524" s="219"/>
      <c r="K524" s="218">
        <f t="shared" ref="K524:K533" si="110">J524</f>
        <v>0</v>
      </c>
      <c r="L524" s="21"/>
    </row>
    <row r="525" spans="1:12" s="227" customFormat="1" ht="18" x14ac:dyDescent="0.25">
      <c r="A525" s="228"/>
      <c r="B525" s="304"/>
      <c r="C525" s="304"/>
      <c r="D525" s="282" t="s">
        <v>559</v>
      </c>
      <c r="E525" s="218">
        <v>2.85</v>
      </c>
      <c r="F525" s="218">
        <v>2</v>
      </c>
      <c r="G525" s="218">
        <f t="shared" si="108"/>
        <v>9.6999999999999993</v>
      </c>
      <c r="H525" s="218">
        <v>3</v>
      </c>
      <c r="I525" s="218">
        <f t="shared" si="109"/>
        <v>5.7</v>
      </c>
      <c r="J525" s="219"/>
      <c r="K525" s="218">
        <f t="shared" si="110"/>
        <v>0</v>
      </c>
      <c r="L525" s="21"/>
    </row>
    <row r="526" spans="1:12" s="227" customFormat="1" ht="18" x14ac:dyDescent="0.25">
      <c r="A526" s="228"/>
      <c r="B526" s="304"/>
      <c r="C526" s="304"/>
      <c r="D526" s="282" t="s">
        <v>299</v>
      </c>
      <c r="E526" s="218">
        <v>3.69</v>
      </c>
      <c r="F526" s="218">
        <v>6.3</v>
      </c>
      <c r="G526" s="218">
        <f t="shared" si="108"/>
        <v>19.98</v>
      </c>
      <c r="H526" s="218">
        <v>3</v>
      </c>
      <c r="I526" s="218">
        <f t="shared" si="109"/>
        <v>23.247</v>
      </c>
      <c r="J526" s="219"/>
      <c r="K526" s="218">
        <f t="shared" si="110"/>
        <v>0</v>
      </c>
      <c r="L526" s="21"/>
    </row>
    <row r="527" spans="1:12" s="227" customFormat="1" ht="18" x14ac:dyDescent="0.25">
      <c r="A527" s="228"/>
      <c r="B527" s="304"/>
      <c r="C527" s="304"/>
      <c r="D527" s="282" t="s">
        <v>300</v>
      </c>
      <c r="E527" s="218">
        <v>5.3</v>
      </c>
      <c r="F527" s="218">
        <v>2.75</v>
      </c>
      <c r="G527" s="218">
        <f t="shared" si="108"/>
        <v>16.100000000000001</v>
      </c>
      <c r="H527" s="218">
        <v>3</v>
      </c>
      <c r="I527" s="218">
        <f t="shared" si="109"/>
        <v>14.574999999999999</v>
      </c>
      <c r="J527" s="219"/>
      <c r="K527" s="218">
        <f t="shared" si="110"/>
        <v>0</v>
      </c>
      <c r="L527" s="21"/>
    </row>
    <row r="528" spans="1:12" s="227" customFormat="1" ht="18" x14ac:dyDescent="0.25">
      <c r="A528" s="228"/>
      <c r="B528" s="304"/>
      <c r="C528" s="304"/>
      <c r="D528" s="282" t="s">
        <v>301</v>
      </c>
      <c r="E528" s="218">
        <v>3.35</v>
      </c>
      <c r="F528" s="218">
        <v>2.75</v>
      </c>
      <c r="G528" s="218">
        <f t="shared" si="108"/>
        <v>12.2</v>
      </c>
      <c r="H528" s="218">
        <v>3</v>
      </c>
      <c r="I528" s="218">
        <f t="shared" si="109"/>
        <v>9.2125000000000004</v>
      </c>
      <c r="J528" s="219"/>
      <c r="K528" s="218">
        <f t="shared" si="110"/>
        <v>0</v>
      </c>
      <c r="L528" s="21"/>
    </row>
    <row r="529" spans="1:12" s="227" customFormat="1" ht="18" x14ac:dyDescent="0.25">
      <c r="A529" s="228"/>
      <c r="B529" s="304"/>
      <c r="C529" s="304"/>
      <c r="D529" s="282" t="s">
        <v>302</v>
      </c>
      <c r="E529" s="218">
        <v>5</v>
      </c>
      <c r="F529" s="218">
        <v>3.34</v>
      </c>
      <c r="G529" s="218">
        <f t="shared" si="108"/>
        <v>16.68</v>
      </c>
      <c r="H529" s="218">
        <v>3</v>
      </c>
      <c r="I529" s="218">
        <f t="shared" si="109"/>
        <v>16.7</v>
      </c>
      <c r="J529" s="219">
        <v>1</v>
      </c>
      <c r="K529" s="218">
        <f t="shared" si="110"/>
        <v>1</v>
      </c>
      <c r="L529" s="21"/>
    </row>
    <row r="530" spans="1:12" s="227" customFormat="1" ht="18" x14ac:dyDescent="0.25">
      <c r="A530" s="228"/>
      <c r="B530" s="304"/>
      <c r="C530" s="304"/>
      <c r="D530" s="282" t="s">
        <v>560</v>
      </c>
      <c r="E530" s="218">
        <v>1.2</v>
      </c>
      <c r="F530" s="218">
        <v>2.4500000000000002</v>
      </c>
      <c r="G530" s="218">
        <f t="shared" si="108"/>
        <v>7.3000000000000007</v>
      </c>
      <c r="H530" s="218">
        <v>3</v>
      </c>
      <c r="I530" s="218">
        <f t="shared" si="109"/>
        <v>2.94</v>
      </c>
      <c r="J530" s="219"/>
      <c r="K530" s="218">
        <f t="shared" si="110"/>
        <v>0</v>
      </c>
      <c r="L530" s="21"/>
    </row>
    <row r="531" spans="1:12" s="227" customFormat="1" ht="18" x14ac:dyDescent="0.25">
      <c r="A531" s="228"/>
      <c r="B531" s="304"/>
      <c r="C531" s="304"/>
      <c r="D531" s="282" t="s">
        <v>303</v>
      </c>
      <c r="E531" s="218">
        <v>5</v>
      </c>
      <c r="F531" s="218">
        <v>3.34</v>
      </c>
      <c r="G531" s="218">
        <f t="shared" si="108"/>
        <v>16.68</v>
      </c>
      <c r="H531" s="218">
        <v>3</v>
      </c>
      <c r="I531" s="218">
        <f t="shared" si="109"/>
        <v>16.7</v>
      </c>
      <c r="J531" s="219"/>
      <c r="K531" s="218">
        <f t="shared" si="110"/>
        <v>0</v>
      </c>
      <c r="L531" s="21"/>
    </row>
    <row r="532" spans="1:12" s="227" customFormat="1" ht="18" x14ac:dyDescent="0.25">
      <c r="A532" s="228"/>
      <c r="B532" s="304"/>
      <c r="C532" s="304"/>
      <c r="D532" s="282" t="s">
        <v>561</v>
      </c>
      <c r="E532" s="218">
        <v>1.2</v>
      </c>
      <c r="F532" s="218">
        <v>2.2999999999999998</v>
      </c>
      <c r="G532" s="218">
        <f t="shared" si="108"/>
        <v>7</v>
      </c>
      <c r="H532" s="218">
        <v>3</v>
      </c>
      <c r="I532" s="218">
        <f t="shared" si="109"/>
        <v>2.76</v>
      </c>
      <c r="J532" s="219"/>
      <c r="K532" s="218">
        <f t="shared" si="110"/>
        <v>0</v>
      </c>
      <c r="L532" s="21"/>
    </row>
    <row r="533" spans="1:12" s="227" customFormat="1" ht="18" x14ac:dyDescent="0.25">
      <c r="A533" s="228"/>
      <c r="B533" s="304"/>
      <c r="C533" s="304"/>
      <c r="D533" s="282" t="s">
        <v>304</v>
      </c>
      <c r="E533" s="218">
        <v>8</v>
      </c>
      <c r="F533" s="218">
        <v>9.52</v>
      </c>
      <c r="G533" s="218">
        <f t="shared" si="108"/>
        <v>35.04</v>
      </c>
      <c r="H533" s="218">
        <v>3</v>
      </c>
      <c r="I533" s="218">
        <f t="shared" si="109"/>
        <v>76.16</v>
      </c>
      <c r="J533" s="219"/>
      <c r="K533" s="218">
        <f t="shared" si="110"/>
        <v>0</v>
      </c>
      <c r="L533" s="21"/>
    </row>
    <row r="534" spans="1:12" s="227" customFormat="1" ht="18" x14ac:dyDescent="0.25">
      <c r="A534" s="228"/>
      <c r="B534" s="304"/>
      <c r="C534" s="304"/>
      <c r="D534" s="282"/>
      <c r="E534" s="218"/>
      <c r="F534" s="218"/>
      <c r="G534" s="218"/>
      <c r="H534" s="218"/>
      <c r="I534" s="218"/>
      <c r="J534" s="219"/>
      <c r="K534" s="311">
        <f>SUM(K523:K533)</f>
        <v>1</v>
      </c>
      <c r="L534" s="21"/>
    </row>
    <row r="535" spans="1:12" s="227" customFormat="1" ht="18" x14ac:dyDescent="0.25">
      <c r="A535" s="228"/>
      <c r="B535" s="312" t="str">
        <f>'Planila Orçamentária'!C60</f>
        <v xml:space="preserve">Extintor CO2 6,0kg, com sinalização </v>
      </c>
      <c r="C535" s="304"/>
      <c r="D535" s="282"/>
      <c r="E535" s="218"/>
      <c r="F535" s="218"/>
      <c r="G535" s="218"/>
      <c r="H535" s="218"/>
      <c r="I535" s="218"/>
      <c r="J535" s="219"/>
      <c r="K535" s="311"/>
      <c r="L535" s="21"/>
    </row>
    <row r="536" spans="1:12" s="227" customFormat="1" ht="18" x14ac:dyDescent="0.25">
      <c r="A536" s="228"/>
      <c r="B536" s="304"/>
      <c r="C536" s="304"/>
      <c r="D536" s="282" t="s">
        <v>295</v>
      </c>
      <c r="E536" s="218">
        <v>1.25</v>
      </c>
      <c r="F536" s="218">
        <v>2.35</v>
      </c>
      <c r="G536" s="218">
        <f t="shared" ref="G536:G546" si="111">E536*2+F536*2</f>
        <v>7.2</v>
      </c>
      <c r="H536" s="218">
        <v>3</v>
      </c>
      <c r="I536" s="218">
        <f t="shared" ref="I536:I546" si="112">E536*F536</f>
        <v>2.9375</v>
      </c>
      <c r="J536" s="219"/>
      <c r="K536" s="218"/>
      <c r="L536" s="21"/>
    </row>
    <row r="537" spans="1:12" s="227" customFormat="1" ht="18" x14ac:dyDescent="0.25">
      <c r="A537" s="228"/>
      <c r="B537" s="304"/>
      <c r="C537" s="304"/>
      <c r="D537" s="282" t="s">
        <v>297</v>
      </c>
      <c r="E537" s="218">
        <v>1.25</v>
      </c>
      <c r="F537" s="218">
        <v>2.35</v>
      </c>
      <c r="G537" s="218">
        <f t="shared" si="111"/>
        <v>7.2</v>
      </c>
      <c r="H537" s="218">
        <v>3</v>
      </c>
      <c r="I537" s="218">
        <f t="shared" si="112"/>
        <v>2.9375</v>
      </c>
      <c r="J537" s="219"/>
      <c r="K537" s="218"/>
      <c r="L537" s="21"/>
    </row>
    <row r="538" spans="1:12" s="227" customFormat="1" ht="18" x14ac:dyDescent="0.25">
      <c r="A538" s="228"/>
      <c r="B538" s="304"/>
      <c r="C538" s="304"/>
      <c r="D538" s="282" t="s">
        <v>559</v>
      </c>
      <c r="E538" s="218">
        <v>2.85</v>
      </c>
      <c r="F538" s="218">
        <v>2</v>
      </c>
      <c r="G538" s="218">
        <f t="shared" si="111"/>
        <v>9.6999999999999993</v>
      </c>
      <c r="H538" s="218">
        <v>3</v>
      </c>
      <c r="I538" s="218">
        <f t="shared" si="112"/>
        <v>5.7</v>
      </c>
      <c r="J538" s="219"/>
      <c r="K538" s="218"/>
      <c r="L538" s="21"/>
    </row>
    <row r="539" spans="1:12" s="227" customFormat="1" ht="18" x14ac:dyDescent="0.25">
      <c r="A539" s="228"/>
      <c r="B539" s="304"/>
      <c r="C539" s="304"/>
      <c r="D539" s="282" t="s">
        <v>299</v>
      </c>
      <c r="E539" s="218">
        <v>3.69</v>
      </c>
      <c r="F539" s="218">
        <v>6.3</v>
      </c>
      <c r="G539" s="218">
        <f t="shared" si="111"/>
        <v>19.98</v>
      </c>
      <c r="H539" s="218">
        <v>3</v>
      </c>
      <c r="I539" s="218">
        <f t="shared" si="112"/>
        <v>23.247</v>
      </c>
      <c r="J539" s="219"/>
      <c r="K539" s="218"/>
      <c r="L539" s="21"/>
    </row>
    <row r="540" spans="1:12" s="227" customFormat="1" ht="18" x14ac:dyDescent="0.25">
      <c r="A540" s="228"/>
      <c r="B540" s="304"/>
      <c r="C540" s="304"/>
      <c r="D540" s="282" t="s">
        <v>300</v>
      </c>
      <c r="E540" s="218">
        <v>5.3</v>
      </c>
      <c r="F540" s="218">
        <v>2.75</v>
      </c>
      <c r="G540" s="218">
        <f t="shared" si="111"/>
        <v>16.100000000000001</v>
      </c>
      <c r="H540" s="218">
        <v>3</v>
      </c>
      <c r="I540" s="218">
        <f t="shared" si="112"/>
        <v>14.574999999999999</v>
      </c>
      <c r="J540" s="219"/>
      <c r="K540" s="218"/>
      <c r="L540" s="21"/>
    </row>
    <row r="541" spans="1:12" s="227" customFormat="1" ht="18" x14ac:dyDescent="0.25">
      <c r="A541" s="228"/>
      <c r="B541" s="304"/>
      <c r="C541" s="304"/>
      <c r="D541" s="282" t="s">
        <v>301</v>
      </c>
      <c r="E541" s="218">
        <v>3.35</v>
      </c>
      <c r="F541" s="218">
        <v>2.75</v>
      </c>
      <c r="G541" s="218">
        <f t="shared" si="111"/>
        <v>12.2</v>
      </c>
      <c r="H541" s="218">
        <v>3</v>
      </c>
      <c r="I541" s="218">
        <f t="shared" si="112"/>
        <v>9.2125000000000004</v>
      </c>
      <c r="J541" s="219"/>
      <c r="K541" s="218"/>
      <c r="L541" s="21"/>
    </row>
    <row r="542" spans="1:12" s="227" customFormat="1" ht="18" x14ac:dyDescent="0.25">
      <c r="A542" s="228"/>
      <c r="B542" s="304"/>
      <c r="C542" s="304"/>
      <c r="D542" s="282" t="s">
        <v>302</v>
      </c>
      <c r="E542" s="218">
        <v>5</v>
      </c>
      <c r="F542" s="218">
        <v>3.34</v>
      </c>
      <c r="G542" s="218">
        <f t="shared" si="111"/>
        <v>16.68</v>
      </c>
      <c r="H542" s="218">
        <v>3</v>
      </c>
      <c r="I542" s="218">
        <f t="shared" si="112"/>
        <v>16.7</v>
      </c>
      <c r="J542" s="219"/>
      <c r="K542" s="218"/>
      <c r="L542" s="21"/>
    </row>
    <row r="543" spans="1:12" s="227" customFormat="1" ht="18" x14ac:dyDescent="0.25">
      <c r="A543" s="228"/>
      <c r="B543" s="304"/>
      <c r="C543" s="304"/>
      <c r="D543" s="282" t="s">
        <v>560</v>
      </c>
      <c r="E543" s="218">
        <v>1.2</v>
      </c>
      <c r="F543" s="218">
        <v>2.4500000000000002</v>
      </c>
      <c r="G543" s="218">
        <f t="shared" si="111"/>
        <v>7.3000000000000007</v>
      </c>
      <c r="H543" s="218">
        <v>3</v>
      </c>
      <c r="I543" s="218">
        <f t="shared" si="112"/>
        <v>2.94</v>
      </c>
      <c r="J543" s="219"/>
      <c r="K543" s="218"/>
      <c r="L543" s="21"/>
    </row>
    <row r="544" spans="1:12" s="227" customFormat="1" ht="18" x14ac:dyDescent="0.25">
      <c r="A544" s="228"/>
      <c r="B544" s="304"/>
      <c r="C544" s="304"/>
      <c r="D544" s="282" t="s">
        <v>303</v>
      </c>
      <c r="E544" s="218">
        <v>5</v>
      </c>
      <c r="F544" s="218">
        <v>3.34</v>
      </c>
      <c r="G544" s="218">
        <f t="shared" si="111"/>
        <v>16.68</v>
      </c>
      <c r="H544" s="218">
        <v>3</v>
      </c>
      <c r="I544" s="218">
        <f t="shared" si="112"/>
        <v>16.7</v>
      </c>
      <c r="J544" s="219"/>
      <c r="K544" s="218"/>
      <c r="L544" s="21"/>
    </row>
    <row r="545" spans="1:12" s="227" customFormat="1" ht="18" x14ac:dyDescent="0.25">
      <c r="A545" s="228"/>
      <c r="B545" s="304"/>
      <c r="C545" s="304"/>
      <c r="D545" s="282" t="s">
        <v>561</v>
      </c>
      <c r="E545" s="218">
        <v>1.2</v>
      </c>
      <c r="F545" s="218">
        <v>2.2999999999999998</v>
      </c>
      <c r="G545" s="218">
        <f t="shared" si="111"/>
        <v>7</v>
      </c>
      <c r="H545" s="218">
        <v>3</v>
      </c>
      <c r="I545" s="218">
        <f t="shared" si="112"/>
        <v>2.76</v>
      </c>
      <c r="J545" s="219"/>
      <c r="K545" s="218"/>
      <c r="L545" s="21"/>
    </row>
    <row r="546" spans="1:12" s="227" customFormat="1" ht="18" x14ac:dyDescent="0.25">
      <c r="A546" s="228"/>
      <c r="B546" s="304"/>
      <c r="C546" s="304"/>
      <c r="D546" s="282" t="s">
        <v>304</v>
      </c>
      <c r="E546" s="218">
        <v>8</v>
      </c>
      <c r="F546" s="218">
        <v>9.52</v>
      </c>
      <c r="G546" s="218">
        <f t="shared" si="111"/>
        <v>35.04</v>
      </c>
      <c r="H546" s="218">
        <v>3</v>
      </c>
      <c r="I546" s="218">
        <f t="shared" si="112"/>
        <v>76.16</v>
      </c>
      <c r="J546" s="219"/>
      <c r="K546" s="218"/>
      <c r="L546" s="21"/>
    </row>
    <row r="547" spans="1:12" s="227" customFormat="1" ht="18" x14ac:dyDescent="0.25">
      <c r="A547" s="228"/>
      <c r="B547" s="304"/>
      <c r="C547" s="304"/>
      <c r="D547" s="282"/>
      <c r="E547" s="218"/>
      <c r="F547" s="218"/>
      <c r="G547" s="218"/>
      <c r="H547" s="218"/>
      <c r="I547" s="218"/>
      <c r="J547" s="219"/>
      <c r="K547" s="311">
        <f>SUM(K536:K546)</f>
        <v>0</v>
      </c>
      <c r="L547" s="21"/>
    </row>
    <row r="548" spans="1:12" ht="29.25" customHeight="1" x14ac:dyDescent="0.25">
      <c r="A548" s="228"/>
      <c r="B548" s="308" t="str">
        <f>'Planila Orçamentária'!C61</f>
        <v>INSTALAÇÕES  HIDRO-SANITÁRIAS</v>
      </c>
      <c r="C548" s="308"/>
      <c r="D548" s="309"/>
      <c r="E548" s="309"/>
      <c r="F548" s="308"/>
      <c r="G548" s="309"/>
      <c r="H548" s="310"/>
      <c r="I548" s="310"/>
      <c r="J548" s="310"/>
      <c r="K548" s="310"/>
    </row>
    <row r="549" spans="1:12" s="227" customFormat="1" ht="66.75" customHeight="1" x14ac:dyDescent="0.25">
      <c r="A549" s="228"/>
      <c r="B549" s="313" t="str">
        <f>'Planila Orçamentária'!C62</f>
        <v xml:space="preserve">Vaso sanitário de louça branca com caixa de descarga acoplada completo inc. assento </v>
      </c>
      <c r="C549" s="314" t="s">
        <v>16</v>
      </c>
      <c r="D549" s="315"/>
      <c r="E549" s="218"/>
      <c r="F549" s="218"/>
      <c r="G549" s="218"/>
      <c r="H549" s="218"/>
      <c r="I549" s="218"/>
      <c r="J549" s="219"/>
      <c r="K549" s="311"/>
      <c r="L549" s="21"/>
    </row>
    <row r="550" spans="1:12" s="227" customFormat="1" ht="18" x14ac:dyDescent="0.25">
      <c r="A550" s="228"/>
      <c r="B550" s="304"/>
      <c r="C550" s="304"/>
      <c r="D550" s="282" t="s">
        <v>295</v>
      </c>
      <c r="E550" s="218">
        <v>1.25</v>
      </c>
      <c r="F550" s="218">
        <v>2.35</v>
      </c>
      <c r="G550" s="218">
        <f t="shared" ref="G550:G560" si="113">E550*2+F550*2</f>
        <v>7.2</v>
      </c>
      <c r="H550" s="218">
        <v>3</v>
      </c>
      <c r="I550" s="218">
        <f t="shared" ref="I550:I560" si="114">E550*F550</f>
        <v>2.9375</v>
      </c>
      <c r="J550" s="219">
        <v>1</v>
      </c>
      <c r="K550" s="218">
        <f>J550</f>
        <v>1</v>
      </c>
      <c r="L550" s="21"/>
    </row>
    <row r="551" spans="1:12" s="227" customFormat="1" ht="18" x14ac:dyDescent="0.25">
      <c r="A551" s="228"/>
      <c r="B551" s="304"/>
      <c r="C551" s="304"/>
      <c r="D551" s="282" t="s">
        <v>297</v>
      </c>
      <c r="E551" s="218">
        <v>1.25</v>
      </c>
      <c r="F551" s="218">
        <v>2.35</v>
      </c>
      <c r="G551" s="218">
        <f t="shared" si="113"/>
        <v>7.2</v>
      </c>
      <c r="H551" s="218">
        <v>3</v>
      </c>
      <c r="I551" s="218">
        <f t="shared" si="114"/>
        <v>2.9375</v>
      </c>
      <c r="J551" s="219">
        <v>1</v>
      </c>
      <c r="K551" s="218">
        <f t="shared" ref="K551:K559" si="115">J551</f>
        <v>1</v>
      </c>
      <c r="L551" s="21"/>
    </row>
    <row r="552" spans="1:12" s="227" customFormat="1" ht="18" x14ac:dyDescent="0.25">
      <c r="A552" s="228"/>
      <c r="B552" s="304"/>
      <c r="C552" s="304"/>
      <c r="D552" s="282" t="s">
        <v>559</v>
      </c>
      <c r="E552" s="218">
        <v>2.85</v>
      </c>
      <c r="F552" s="218">
        <v>2</v>
      </c>
      <c r="G552" s="218">
        <f t="shared" si="113"/>
        <v>9.6999999999999993</v>
      </c>
      <c r="H552" s="218">
        <v>3</v>
      </c>
      <c r="I552" s="218">
        <f t="shared" si="114"/>
        <v>5.7</v>
      </c>
      <c r="J552" s="219"/>
      <c r="K552" s="218">
        <f t="shared" si="115"/>
        <v>0</v>
      </c>
      <c r="L552" s="21"/>
    </row>
    <row r="553" spans="1:12" s="227" customFormat="1" ht="18" x14ac:dyDescent="0.25">
      <c r="A553" s="228"/>
      <c r="B553" s="304"/>
      <c r="C553" s="304"/>
      <c r="D553" s="282" t="s">
        <v>299</v>
      </c>
      <c r="E553" s="218">
        <v>3.69</v>
      </c>
      <c r="F553" s="218">
        <v>6.3</v>
      </c>
      <c r="G553" s="218">
        <f t="shared" si="113"/>
        <v>19.98</v>
      </c>
      <c r="H553" s="218">
        <v>3</v>
      </c>
      <c r="I553" s="218">
        <f t="shared" si="114"/>
        <v>23.247</v>
      </c>
      <c r="J553" s="219"/>
      <c r="K553" s="218">
        <f t="shared" si="115"/>
        <v>0</v>
      </c>
      <c r="L553" s="21"/>
    </row>
    <row r="554" spans="1:12" s="227" customFormat="1" ht="18" x14ac:dyDescent="0.25">
      <c r="A554" s="228"/>
      <c r="B554" s="304"/>
      <c r="C554" s="304"/>
      <c r="D554" s="282" t="s">
        <v>300</v>
      </c>
      <c r="E554" s="218">
        <v>5.3</v>
      </c>
      <c r="F554" s="218">
        <v>2.75</v>
      </c>
      <c r="G554" s="218">
        <f t="shared" si="113"/>
        <v>16.100000000000001</v>
      </c>
      <c r="H554" s="218">
        <v>3</v>
      </c>
      <c r="I554" s="218">
        <f t="shared" si="114"/>
        <v>14.574999999999999</v>
      </c>
      <c r="J554" s="219"/>
      <c r="K554" s="218">
        <f t="shared" si="115"/>
        <v>0</v>
      </c>
      <c r="L554" s="21"/>
    </row>
    <row r="555" spans="1:12" s="227" customFormat="1" ht="18" x14ac:dyDescent="0.25">
      <c r="A555" s="228"/>
      <c r="B555" s="304"/>
      <c r="C555" s="304"/>
      <c r="D555" s="282" t="s">
        <v>301</v>
      </c>
      <c r="E555" s="218">
        <v>3.35</v>
      </c>
      <c r="F555" s="218">
        <v>2.75</v>
      </c>
      <c r="G555" s="218">
        <f t="shared" si="113"/>
        <v>12.2</v>
      </c>
      <c r="H555" s="218">
        <v>3</v>
      </c>
      <c r="I555" s="218">
        <f t="shared" si="114"/>
        <v>9.2125000000000004</v>
      </c>
      <c r="J555" s="219"/>
      <c r="K555" s="218">
        <f t="shared" si="115"/>
        <v>0</v>
      </c>
      <c r="L555" s="21"/>
    </row>
    <row r="556" spans="1:12" s="227" customFormat="1" ht="18" x14ac:dyDescent="0.25">
      <c r="A556" s="228"/>
      <c r="B556" s="304"/>
      <c r="C556" s="304"/>
      <c r="D556" s="282" t="s">
        <v>302</v>
      </c>
      <c r="E556" s="218">
        <v>5</v>
      </c>
      <c r="F556" s="218">
        <v>3.34</v>
      </c>
      <c r="G556" s="218">
        <f t="shared" si="113"/>
        <v>16.68</v>
      </c>
      <c r="H556" s="218">
        <v>3</v>
      </c>
      <c r="I556" s="218">
        <f t="shared" si="114"/>
        <v>16.7</v>
      </c>
      <c r="J556" s="219"/>
      <c r="K556" s="218">
        <f t="shared" si="115"/>
        <v>0</v>
      </c>
      <c r="L556" s="21"/>
    </row>
    <row r="557" spans="1:12" s="227" customFormat="1" ht="18" x14ac:dyDescent="0.25">
      <c r="A557" s="228"/>
      <c r="B557" s="304"/>
      <c r="C557" s="304"/>
      <c r="D557" s="282" t="s">
        <v>560</v>
      </c>
      <c r="E557" s="218">
        <v>1.2</v>
      </c>
      <c r="F557" s="218">
        <v>2.4500000000000002</v>
      </c>
      <c r="G557" s="218">
        <f t="shared" si="113"/>
        <v>7.3000000000000007</v>
      </c>
      <c r="H557" s="218">
        <v>3</v>
      </c>
      <c r="I557" s="218">
        <f t="shared" si="114"/>
        <v>2.94</v>
      </c>
      <c r="J557" s="219">
        <v>1</v>
      </c>
      <c r="K557" s="218">
        <f t="shared" si="115"/>
        <v>1</v>
      </c>
      <c r="L557" s="21"/>
    </row>
    <row r="558" spans="1:12" s="227" customFormat="1" ht="18" x14ac:dyDescent="0.25">
      <c r="A558" s="228"/>
      <c r="B558" s="304"/>
      <c r="C558" s="304"/>
      <c r="D558" s="282" t="s">
        <v>303</v>
      </c>
      <c r="E558" s="218">
        <v>5</v>
      </c>
      <c r="F558" s="218">
        <v>3.34</v>
      </c>
      <c r="G558" s="218">
        <f t="shared" si="113"/>
        <v>16.68</v>
      </c>
      <c r="H558" s="218">
        <v>3</v>
      </c>
      <c r="I558" s="218">
        <f t="shared" si="114"/>
        <v>16.7</v>
      </c>
      <c r="J558" s="219"/>
      <c r="K558" s="218">
        <f t="shared" si="115"/>
        <v>0</v>
      </c>
      <c r="L558" s="21"/>
    </row>
    <row r="559" spans="1:12" s="227" customFormat="1" ht="18" x14ac:dyDescent="0.25">
      <c r="A559" s="228"/>
      <c r="B559" s="304"/>
      <c r="C559" s="304"/>
      <c r="D559" s="282" t="s">
        <v>561</v>
      </c>
      <c r="E559" s="218">
        <v>1.2</v>
      </c>
      <c r="F559" s="218">
        <v>2.2999999999999998</v>
      </c>
      <c r="G559" s="218">
        <f t="shared" si="113"/>
        <v>7</v>
      </c>
      <c r="H559" s="218">
        <v>3</v>
      </c>
      <c r="I559" s="218">
        <f t="shared" si="114"/>
        <v>2.76</v>
      </c>
      <c r="J559" s="219">
        <v>1</v>
      </c>
      <c r="K559" s="218">
        <f t="shared" si="115"/>
        <v>1</v>
      </c>
      <c r="L559" s="21"/>
    </row>
    <row r="560" spans="1:12" s="227" customFormat="1" ht="18" x14ac:dyDescent="0.25">
      <c r="A560" s="228"/>
      <c r="B560" s="304"/>
      <c r="C560" s="304"/>
      <c r="D560" s="282" t="s">
        <v>304</v>
      </c>
      <c r="E560" s="218">
        <v>8</v>
      </c>
      <c r="F560" s="218">
        <v>9.52</v>
      </c>
      <c r="G560" s="218">
        <f t="shared" si="113"/>
        <v>35.04</v>
      </c>
      <c r="H560" s="218">
        <v>3</v>
      </c>
      <c r="I560" s="218">
        <f t="shared" si="114"/>
        <v>76.16</v>
      </c>
      <c r="J560" s="219"/>
      <c r="K560" s="218"/>
      <c r="L560" s="21"/>
    </row>
    <row r="561" spans="1:12" s="227" customFormat="1" ht="18" x14ac:dyDescent="0.25">
      <c r="A561" s="228"/>
      <c r="B561" s="304"/>
      <c r="C561" s="304"/>
      <c r="D561" s="282"/>
      <c r="E561" s="218"/>
      <c r="F561" s="218"/>
      <c r="G561" s="218"/>
      <c r="H561" s="218"/>
      <c r="I561" s="218"/>
      <c r="J561" s="219"/>
      <c r="K561" s="311">
        <f>SUM(K550:K560)</f>
        <v>4</v>
      </c>
      <c r="L561" s="21"/>
    </row>
    <row r="562" spans="1:12" s="227" customFormat="1" ht="69" customHeight="1" x14ac:dyDescent="0.25">
      <c r="A562" s="228"/>
      <c r="B562" s="312" t="str">
        <f>'Planila Orçamentária'!C63</f>
        <v>Ducha higiênica com torneira de pressão inox</v>
      </c>
      <c r="C562" s="304" t="s">
        <v>16</v>
      </c>
      <c r="D562" s="282"/>
      <c r="E562" s="218"/>
      <c r="F562" s="218"/>
      <c r="G562" s="218"/>
      <c r="H562" s="218"/>
      <c r="I562" s="218"/>
      <c r="J562" s="219"/>
      <c r="K562" s="311"/>
      <c r="L562" s="21"/>
    </row>
    <row r="563" spans="1:12" s="227" customFormat="1" ht="18" x14ac:dyDescent="0.25">
      <c r="A563" s="228"/>
      <c r="B563" s="304"/>
      <c r="C563" s="304"/>
      <c r="D563" s="282" t="s">
        <v>295</v>
      </c>
      <c r="E563" s="218">
        <v>1.25</v>
      </c>
      <c r="F563" s="218">
        <v>2.35</v>
      </c>
      <c r="G563" s="218">
        <f t="shared" ref="G563:G573" si="116">E563*2+F563*2</f>
        <v>7.2</v>
      </c>
      <c r="H563" s="218">
        <v>3</v>
      </c>
      <c r="I563" s="218">
        <f t="shared" ref="I563:I573" si="117">E563*F563</f>
        <v>2.9375</v>
      </c>
      <c r="J563" s="219">
        <v>1</v>
      </c>
      <c r="K563" s="218">
        <f>J563</f>
        <v>1</v>
      </c>
      <c r="L563" s="21"/>
    </row>
    <row r="564" spans="1:12" s="227" customFormat="1" ht="18" x14ac:dyDescent="0.25">
      <c r="A564" s="228"/>
      <c r="B564" s="304"/>
      <c r="C564" s="304"/>
      <c r="D564" s="282" t="s">
        <v>297</v>
      </c>
      <c r="E564" s="218">
        <v>1.25</v>
      </c>
      <c r="F564" s="218">
        <v>2.35</v>
      </c>
      <c r="G564" s="218">
        <f t="shared" si="116"/>
        <v>7.2</v>
      </c>
      <c r="H564" s="218">
        <v>3</v>
      </c>
      <c r="I564" s="218">
        <f t="shared" si="117"/>
        <v>2.9375</v>
      </c>
      <c r="J564" s="219">
        <v>1</v>
      </c>
      <c r="K564" s="218">
        <f t="shared" ref="K564:K573" si="118">J564</f>
        <v>1</v>
      </c>
      <c r="L564" s="21"/>
    </row>
    <row r="565" spans="1:12" s="227" customFormat="1" ht="18" x14ac:dyDescent="0.25">
      <c r="A565" s="228"/>
      <c r="B565" s="304"/>
      <c r="C565" s="304"/>
      <c r="D565" s="282" t="s">
        <v>559</v>
      </c>
      <c r="E565" s="218">
        <v>2.85</v>
      </c>
      <c r="F565" s="218">
        <v>2</v>
      </c>
      <c r="G565" s="218">
        <f t="shared" si="116"/>
        <v>9.6999999999999993</v>
      </c>
      <c r="H565" s="218">
        <v>3</v>
      </c>
      <c r="I565" s="218">
        <f t="shared" si="117"/>
        <v>5.7</v>
      </c>
      <c r="J565" s="219"/>
      <c r="K565" s="218">
        <f t="shared" si="118"/>
        <v>0</v>
      </c>
      <c r="L565" s="21"/>
    </row>
    <row r="566" spans="1:12" s="227" customFormat="1" ht="18" x14ac:dyDescent="0.25">
      <c r="A566" s="228"/>
      <c r="B566" s="304"/>
      <c r="C566" s="304"/>
      <c r="D566" s="282" t="s">
        <v>299</v>
      </c>
      <c r="E566" s="218">
        <v>3.69</v>
      </c>
      <c r="F566" s="218">
        <v>6.3</v>
      </c>
      <c r="G566" s="218">
        <f t="shared" si="116"/>
        <v>19.98</v>
      </c>
      <c r="H566" s="218">
        <v>3</v>
      </c>
      <c r="I566" s="218">
        <f t="shared" si="117"/>
        <v>23.247</v>
      </c>
      <c r="J566" s="219"/>
      <c r="K566" s="218">
        <f t="shared" si="118"/>
        <v>0</v>
      </c>
      <c r="L566" s="21"/>
    </row>
    <row r="567" spans="1:12" s="227" customFormat="1" ht="18" x14ac:dyDescent="0.25">
      <c r="A567" s="228"/>
      <c r="B567" s="304"/>
      <c r="C567" s="304"/>
      <c r="D567" s="282" t="s">
        <v>300</v>
      </c>
      <c r="E567" s="218">
        <v>5.3</v>
      </c>
      <c r="F567" s="218">
        <v>2.75</v>
      </c>
      <c r="G567" s="218">
        <f t="shared" si="116"/>
        <v>16.100000000000001</v>
      </c>
      <c r="H567" s="218">
        <v>3</v>
      </c>
      <c r="I567" s="218">
        <f t="shared" si="117"/>
        <v>14.574999999999999</v>
      </c>
      <c r="J567" s="219"/>
      <c r="K567" s="218">
        <f t="shared" si="118"/>
        <v>0</v>
      </c>
      <c r="L567" s="21"/>
    </row>
    <row r="568" spans="1:12" s="227" customFormat="1" ht="18" x14ac:dyDescent="0.25">
      <c r="A568" s="228"/>
      <c r="B568" s="304"/>
      <c r="C568" s="304"/>
      <c r="D568" s="282" t="s">
        <v>301</v>
      </c>
      <c r="E568" s="218">
        <v>3.35</v>
      </c>
      <c r="F568" s="218">
        <v>2.75</v>
      </c>
      <c r="G568" s="218">
        <f t="shared" si="116"/>
        <v>12.2</v>
      </c>
      <c r="H568" s="218">
        <v>3</v>
      </c>
      <c r="I568" s="218">
        <f t="shared" si="117"/>
        <v>9.2125000000000004</v>
      </c>
      <c r="J568" s="219"/>
      <c r="K568" s="218">
        <f t="shared" si="118"/>
        <v>0</v>
      </c>
      <c r="L568" s="21"/>
    </row>
    <row r="569" spans="1:12" s="227" customFormat="1" ht="18" x14ac:dyDescent="0.25">
      <c r="A569" s="228"/>
      <c r="B569" s="304"/>
      <c r="C569" s="304"/>
      <c r="D569" s="282" t="s">
        <v>302</v>
      </c>
      <c r="E569" s="218">
        <v>5</v>
      </c>
      <c r="F569" s="218">
        <v>3.34</v>
      </c>
      <c r="G569" s="218">
        <f t="shared" si="116"/>
        <v>16.68</v>
      </c>
      <c r="H569" s="218">
        <v>3</v>
      </c>
      <c r="I569" s="218">
        <f t="shared" si="117"/>
        <v>16.7</v>
      </c>
      <c r="J569" s="219"/>
      <c r="K569" s="218">
        <f t="shared" si="118"/>
        <v>0</v>
      </c>
      <c r="L569" s="21"/>
    </row>
    <row r="570" spans="1:12" s="227" customFormat="1" ht="18" x14ac:dyDescent="0.25">
      <c r="A570" s="228"/>
      <c r="B570" s="304"/>
      <c r="C570" s="304"/>
      <c r="D570" s="282" t="s">
        <v>560</v>
      </c>
      <c r="E570" s="218">
        <v>1.2</v>
      </c>
      <c r="F570" s="218">
        <v>2.4500000000000002</v>
      </c>
      <c r="G570" s="218">
        <f t="shared" si="116"/>
        <v>7.3000000000000007</v>
      </c>
      <c r="H570" s="218">
        <v>3</v>
      </c>
      <c r="I570" s="218">
        <f t="shared" si="117"/>
        <v>2.94</v>
      </c>
      <c r="J570" s="219">
        <v>1</v>
      </c>
      <c r="K570" s="218">
        <f t="shared" si="118"/>
        <v>1</v>
      </c>
      <c r="L570" s="21"/>
    </row>
    <row r="571" spans="1:12" s="227" customFormat="1" ht="18" x14ac:dyDescent="0.25">
      <c r="A571" s="228"/>
      <c r="B571" s="304"/>
      <c r="C571" s="304"/>
      <c r="D571" s="282" t="s">
        <v>303</v>
      </c>
      <c r="E571" s="218">
        <v>5</v>
      </c>
      <c r="F571" s="218">
        <v>3.34</v>
      </c>
      <c r="G571" s="218">
        <f t="shared" si="116"/>
        <v>16.68</v>
      </c>
      <c r="H571" s="218">
        <v>3</v>
      </c>
      <c r="I571" s="218">
        <f t="shared" si="117"/>
        <v>16.7</v>
      </c>
      <c r="J571" s="219"/>
      <c r="K571" s="218">
        <f t="shared" si="118"/>
        <v>0</v>
      </c>
      <c r="L571" s="21"/>
    </row>
    <row r="572" spans="1:12" s="227" customFormat="1" ht="18" x14ac:dyDescent="0.25">
      <c r="A572" s="228"/>
      <c r="B572" s="304"/>
      <c r="C572" s="304"/>
      <c r="D572" s="282" t="s">
        <v>561</v>
      </c>
      <c r="E572" s="218">
        <v>1.2</v>
      </c>
      <c r="F572" s="218">
        <v>2.2999999999999998</v>
      </c>
      <c r="G572" s="218">
        <f t="shared" si="116"/>
        <v>7</v>
      </c>
      <c r="H572" s="218">
        <v>3</v>
      </c>
      <c r="I572" s="218">
        <f t="shared" si="117"/>
        <v>2.76</v>
      </c>
      <c r="J572" s="219">
        <v>1</v>
      </c>
      <c r="K572" s="218">
        <f t="shared" si="118"/>
        <v>1</v>
      </c>
      <c r="L572" s="21"/>
    </row>
    <row r="573" spans="1:12" s="227" customFormat="1" ht="18" x14ac:dyDescent="0.25">
      <c r="A573" s="228"/>
      <c r="B573" s="304"/>
      <c r="C573" s="304"/>
      <c r="D573" s="282" t="s">
        <v>304</v>
      </c>
      <c r="E573" s="218">
        <v>8</v>
      </c>
      <c r="F573" s="218">
        <v>9.52</v>
      </c>
      <c r="G573" s="218">
        <f t="shared" si="116"/>
        <v>35.04</v>
      </c>
      <c r="H573" s="218">
        <v>3</v>
      </c>
      <c r="I573" s="218">
        <f t="shared" si="117"/>
        <v>76.16</v>
      </c>
      <c r="J573" s="219"/>
      <c r="K573" s="218">
        <f t="shared" si="118"/>
        <v>0</v>
      </c>
      <c r="L573" s="21"/>
    </row>
    <row r="574" spans="1:12" s="227" customFormat="1" ht="18" x14ac:dyDescent="0.25">
      <c r="A574" s="228"/>
      <c r="B574" s="304"/>
      <c r="C574" s="304"/>
      <c r="D574" s="282"/>
      <c r="E574" s="218"/>
      <c r="F574" s="218"/>
      <c r="G574" s="218"/>
      <c r="H574" s="218"/>
      <c r="I574" s="218"/>
      <c r="J574" s="219"/>
      <c r="K574" s="311">
        <f>I574+SUM(K563:K573)</f>
        <v>4</v>
      </c>
      <c r="L574" s="21"/>
    </row>
    <row r="575" spans="1:12" s="227" customFormat="1" ht="53.25" customHeight="1" x14ac:dyDescent="0.25">
      <c r="A575" s="228"/>
      <c r="B575" s="312" t="str">
        <f>'Planila Orçamentária'!C64</f>
        <v>Lavatório louça branca, sem coluna, torneira metálica simples, sifão e, válvula de plástico</v>
      </c>
      <c r="C575" s="304" t="s">
        <v>16</v>
      </c>
      <c r="D575" s="282"/>
      <c r="E575" s="218"/>
      <c r="F575" s="218"/>
      <c r="G575" s="218"/>
      <c r="H575" s="218"/>
      <c r="I575" s="218"/>
      <c r="J575" s="219"/>
      <c r="K575" s="311"/>
      <c r="L575" s="21"/>
    </row>
    <row r="576" spans="1:12" s="227" customFormat="1" ht="18" x14ac:dyDescent="0.25">
      <c r="A576" s="228"/>
      <c r="B576" s="304"/>
      <c r="C576" s="304"/>
      <c r="D576" s="282" t="s">
        <v>295</v>
      </c>
      <c r="E576" s="218">
        <v>1.25</v>
      </c>
      <c r="F576" s="218">
        <v>2.35</v>
      </c>
      <c r="G576" s="218">
        <f t="shared" ref="G576:G586" si="119">E576*2+F576*2</f>
        <v>7.2</v>
      </c>
      <c r="H576" s="218">
        <v>3</v>
      </c>
      <c r="I576" s="218">
        <f t="shared" ref="I576:I586" si="120">E576*F576</f>
        <v>2.9375</v>
      </c>
      <c r="J576" s="219">
        <v>1</v>
      </c>
      <c r="K576" s="218">
        <f>J576</f>
        <v>1</v>
      </c>
      <c r="L576" s="21"/>
    </row>
    <row r="577" spans="1:12" s="227" customFormat="1" ht="18" x14ac:dyDescent="0.25">
      <c r="A577" s="228"/>
      <c r="B577" s="304"/>
      <c r="C577" s="304"/>
      <c r="D577" s="282" t="s">
        <v>297</v>
      </c>
      <c r="E577" s="218">
        <v>1.25</v>
      </c>
      <c r="F577" s="218">
        <v>2.35</v>
      </c>
      <c r="G577" s="218">
        <f t="shared" si="119"/>
        <v>7.2</v>
      </c>
      <c r="H577" s="218">
        <v>3</v>
      </c>
      <c r="I577" s="218">
        <f t="shared" si="120"/>
        <v>2.9375</v>
      </c>
      <c r="J577" s="219">
        <v>1</v>
      </c>
      <c r="K577" s="218">
        <f t="shared" ref="K577:K586" si="121">J577</f>
        <v>1</v>
      </c>
      <c r="L577" s="21"/>
    </row>
    <row r="578" spans="1:12" s="227" customFormat="1" ht="18" x14ac:dyDescent="0.25">
      <c r="A578" s="228"/>
      <c r="B578" s="304"/>
      <c r="C578" s="304"/>
      <c r="D578" s="282" t="s">
        <v>559</v>
      </c>
      <c r="E578" s="218">
        <v>2.85</v>
      </c>
      <c r="F578" s="218">
        <v>2</v>
      </c>
      <c r="G578" s="218">
        <f t="shared" si="119"/>
        <v>9.6999999999999993</v>
      </c>
      <c r="H578" s="218">
        <v>3</v>
      </c>
      <c r="I578" s="218">
        <f t="shared" si="120"/>
        <v>5.7</v>
      </c>
      <c r="J578" s="219"/>
      <c r="K578" s="218">
        <f t="shared" si="121"/>
        <v>0</v>
      </c>
      <c r="L578" s="21"/>
    </row>
    <row r="579" spans="1:12" s="227" customFormat="1" ht="18" x14ac:dyDescent="0.25">
      <c r="A579" s="228"/>
      <c r="B579" s="304"/>
      <c r="C579" s="304"/>
      <c r="D579" s="282" t="s">
        <v>299</v>
      </c>
      <c r="E579" s="218">
        <v>3.69</v>
      </c>
      <c r="F579" s="218">
        <v>6.3</v>
      </c>
      <c r="G579" s="218">
        <f t="shared" si="119"/>
        <v>19.98</v>
      </c>
      <c r="H579" s="218">
        <v>3</v>
      </c>
      <c r="I579" s="218">
        <f t="shared" si="120"/>
        <v>23.247</v>
      </c>
      <c r="J579" s="219"/>
      <c r="K579" s="218">
        <f t="shared" si="121"/>
        <v>0</v>
      </c>
      <c r="L579" s="21"/>
    </row>
    <row r="580" spans="1:12" s="227" customFormat="1" ht="18" x14ac:dyDescent="0.25">
      <c r="A580" s="228"/>
      <c r="B580" s="304"/>
      <c r="C580" s="304"/>
      <c r="D580" s="282" t="s">
        <v>300</v>
      </c>
      <c r="E580" s="218">
        <v>5.3</v>
      </c>
      <c r="F580" s="218">
        <v>2.75</v>
      </c>
      <c r="G580" s="218">
        <f t="shared" si="119"/>
        <v>16.100000000000001</v>
      </c>
      <c r="H580" s="218">
        <v>3</v>
      </c>
      <c r="I580" s="218">
        <f t="shared" si="120"/>
        <v>14.574999999999999</v>
      </c>
      <c r="J580" s="219"/>
      <c r="K580" s="218">
        <f t="shared" si="121"/>
        <v>0</v>
      </c>
      <c r="L580" s="21"/>
    </row>
    <row r="581" spans="1:12" s="227" customFormat="1" ht="18" x14ac:dyDescent="0.25">
      <c r="A581" s="228"/>
      <c r="B581" s="304"/>
      <c r="C581" s="304"/>
      <c r="D581" s="282" t="s">
        <v>301</v>
      </c>
      <c r="E581" s="218">
        <v>3.35</v>
      </c>
      <c r="F581" s="218">
        <v>2.75</v>
      </c>
      <c r="G581" s="218">
        <f t="shared" si="119"/>
        <v>12.2</v>
      </c>
      <c r="H581" s="218">
        <v>3</v>
      </c>
      <c r="I581" s="218">
        <f t="shared" si="120"/>
        <v>9.2125000000000004</v>
      </c>
      <c r="J581" s="219">
        <v>1</v>
      </c>
      <c r="K581" s="218">
        <f t="shared" si="121"/>
        <v>1</v>
      </c>
      <c r="L581" s="21"/>
    </row>
    <row r="582" spans="1:12" s="227" customFormat="1" ht="18" x14ac:dyDescent="0.25">
      <c r="A582" s="228"/>
      <c r="B582" s="304"/>
      <c r="C582" s="304"/>
      <c r="D582" s="282" t="s">
        <v>302</v>
      </c>
      <c r="E582" s="218">
        <v>5</v>
      </c>
      <c r="F582" s="218">
        <v>3.34</v>
      </c>
      <c r="G582" s="218">
        <f t="shared" si="119"/>
        <v>16.68</v>
      </c>
      <c r="H582" s="218">
        <v>3</v>
      </c>
      <c r="I582" s="218">
        <f t="shared" si="120"/>
        <v>16.7</v>
      </c>
      <c r="J582" s="219"/>
      <c r="K582" s="218">
        <f t="shared" si="121"/>
        <v>0</v>
      </c>
      <c r="L582" s="21"/>
    </row>
    <row r="583" spans="1:12" s="227" customFormat="1" ht="18" x14ac:dyDescent="0.25">
      <c r="A583" s="228"/>
      <c r="B583" s="304"/>
      <c r="C583" s="304"/>
      <c r="D583" s="282" t="s">
        <v>560</v>
      </c>
      <c r="E583" s="218">
        <v>1.2</v>
      </c>
      <c r="F583" s="218">
        <v>2.4500000000000002</v>
      </c>
      <c r="G583" s="218">
        <f t="shared" si="119"/>
        <v>7.3000000000000007</v>
      </c>
      <c r="H583" s="218">
        <v>3</v>
      </c>
      <c r="I583" s="218">
        <f t="shared" si="120"/>
        <v>2.94</v>
      </c>
      <c r="J583" s="219">
        <v>1</v>
      </c>
      <c r="K583" s="218">
        <f t="shared" si="121"/>
        <v>1</v>
      </c>
      <c r="L583" s="21"/>
    </row>
    <row r="584" spans="1:12" s="227" customFormat="1" ht="18" x14ac:dyDescent="0.25">
      <c r="A584" s="228"/>
      <c r="B584" s="304"/>
      <c r="C584" s="304"/>
      <c r="D584" s="282" t="s">
        <v>303</v>
      </c>
      <c r="E584" s="218">
        <v>5</v>
      </c>
      <c r="F584" s="218">
        <v>3.34</v>
      </c>
      <c r="G584" s="218">
        <f t="shared" si="119"/>
        <v>16.68</v>
      </c>
      <c r="H584" s="218">
        <v>3</v>
      </c>
      <c r="I584" s="218">
        <f t="shared" si="120"/>
        <v>16.7</v>
      </c>
      <c r="J584" s="219"/>
      <c r="K584" s="218">
        <f t="shared" si="121"/>
        <v>0</v>
      </c>
      <c r="L584" s="21"/>
    </row>
    <row r="585" spans="1:12" s="227" customFormat="1" ht="18" x14ac:dyDescent="0.25">
      <c r="A585" s="228"/>
      <c r="B585" s="304"/>
      <c r="C585" s="304"/>
      <c r="D585" s="282" t="s">
        <v>561</v>
      </c>
      <c r="E585" s="218">
        <v>1.2</v>
      </c>
      <c r="F585" s="218">
        <v>2.2999999999999998</v>
      </c>
      <c r="G585" s="218">
        <f t="shared" si="119"/>
        <v>7</v>
      </c>
      <c r="H585" s="218">
        <v>3</v>
      </c>
      <c r="I585" s="218">
        <f t="shared" si="120"/>
        <v>2.76</v>
      </c>
      <c r="J585" s="219">
        <v>1</v>
      </c>
      <c r="K585" s="218">
        <f t="shared" si="121"/>
        <v>1</v>
      </c>
      <c r="L585" s="21"/>
    </row>
    <row r="586" spans="1:12" s="227" customFormat="1" ht="18" x14ac:dyDescent="0.25">
      <c r="A586" s="228"/>
      <c r="B586" s="304"/>
      <c r="C586" s="304"/>
      <c r="D586" s="282" t="s">
        <v>304</v>
      </c>
      <c r="E586" s="218">
        <v>8</v>
      </c>
      <c r="F586" s="218">
        <v>9.52</v>
      </c>
      <c r="G586" s="218">
        <f t="shared" si="119"/>
        <v>35.04</v>
      </c>
      <c r="H586" s="218">
        <v>3</v>
      </c>
      <c r="I586" s="218">
        <f t="shared" si="120"/>
        <v>76.16</v>
      </c>
      <c r="J586" s="219"/>
      <c r="K586" s="218">
        <f t="shared" si="121"/>
        <v>0</v>
      </c>
      <c r="L586" s="21"/>
    </row>
    <row r="587" spans="1:12" s="227" customFormat="1" ht="18" x14ac:dyDescent="0.25">
      <c r="A587" s="228"/>
      <c r="B587" s="304"/>
      <c r="C587" s="304"/>
      <c r="D587" s="282"/>
      <c r="E587" s="218"/>
      <c r="F587" s="218"/>
      <c r="G587" s="218"/>
      <c r="H587" s="218"/>
      <c r="I587" s="218"/>
      <c r="J587" s="219"/>
      <c r="K587" s="311">
        <f>SUM(K576:K586)</f>
        <v>5</v>
      </c>
      <c r="L587" s="21"/>
    </row>
    <row r="588" spans="1:12" s="227" customFormat="1" ht="78.75" customHeight="1" x14ac:dyDescent="0.25">
      <c r="A588" s="228"/>
      <c r="B588" s="312" t="str">
        <f>'Planila Orçamentária'!C65</f>
        <v>BANCADA DE GRANITO CINZA POLIDO PARA PIA DE COZINHA 1,50 X 0,60 M - FORNECIMENTO E INSTALAÇÃO. AF_12/2013_P</v>
      </c>
      <c r="C588" s="304"/>
      <c r="D588" s="282"/>
      <c r="E588" s="218"/>
      <c r="F588" s="218"/>
      <c r="G588" s="218"/>
      <c r="H588" s="218"/>
      <c r="I588" s="218"/>
      <c r="J588" s="219"/>
      <c r="K588" s="311"/>
      <c r="L588" s="21"/>
    </row>
    <row r="589" spans="1:12" s="227" customFormat="1" ht="18" x14ac:dyDescent="0.25">
      <c r="A589" s="228"/>
      <c r="B589" s="304"/>
      <c r="C589" s="304"/>
      <c r="D589" s="282" t="s">
        <v>295</v>
      </c>
      <c r="E589" s="218">
        <v>1.25</v>
      </c>
      <c r="F589" s="218">
        <v>2.35</v>
      </c>
      <c r="G589" s="218">
        <f t="shared" ref="G589:G599" si="122">E589*2+F589*2</f>
        <v>7.2</v>
      </c>
      <c r="H589" s="218">
        <v>3</v>
      </c>
      <c r="I589" s="218">
        <f t="shared" ref="I589:I599" si="123">E589*F589</f>
        <v>2.9375</v>
      </c>
      <c r="J589" s="219">
        <v>0</v>
      </c>
      <c r="K589" s="218">
        <f>J589</f>
        <v>0</v>
      </c>
      <c r="L589" s="21"/>
    </row>
    <row r="590" spans="1:12" s="227" customFormat="1" ht="18" x14ac:dyDescent="0.25">
      <c r="A590" s="228"/>
      <c r="B590" s="304"/>
      <c r="C590" s="304"/>
      <c r="D590" s="282" t="s">
        <v>297</v>
      </c>
      <c r="E590" s="218">
        <v>1.25</v>
      </c>
      <c r="F590" s="218">
        <v>2.35</v>
      </c>
      <c r="G590" s="218">
        <f t="shared" si="122"/>
        <v>7.2</v>
      </c>
      <c r="H590" s="218">
        <v>3</v>
      </c>
      <c r="I590" s="218">
        <f t="shared" si="123"/>
        <v>2.9375</v>
      </c>
      <c r="J590" s="219">
        <v>0</v>
      </c>
      <c r="K590" s="218">
        <f t="shared" ref="K590:K599" si="124">J590</f>
        <v>0</v>
      </c>
      <c r="L590" s="21"/>
    </row>
    <row r="591" spans="1:12" s="227" customFormat="1" ht="18" x14ac:dyDescent="0.25">
      <c r="A591" s="228"/>
      <c r="B591" s="304"/>
      <c r="C591" s="304"/>
      <c r="D591" s="282" t="s">
        <v>559</v>
      </c>
      <c r="E591" s="218">
        <v>2.85</v>
      </c>
      <c r="F591" s="218">
        <v>2</v>
      </c>
      <c r="G591" s="218">
        <f t="shared" si="122"/>
        <v>9.6999999999999993</v>
      </c>
      <c r="H591" s="218">
        <v>3</v>
      </c>
      <c r="I591" s="218">
        <f t="shared" si="123"/>
        <v>5.7</v>
      </c>
      <c r="J591" s="219">
        <v>0</v>
      </c>
      <c r="K591" s="218">
        <f t="shared" si="124"/>
        <v>0</v>
      </c>
      <c r="L591" s="21"/>
    </row>
    <row r="592" spans="1:12" s="227" customFormat="1" ht="18" x14ac:dyDescent="0.25">
      <c r="A592" s="228"/>
      <c r="B592" s="304"/>
      <c r="C592" s="304"/>
      <c r="D592" s="282" t="s">
        <v>299</v>
      </c>
      <c r="E592" s="218">
        <v>3.69</v>
      </c>
      <c r="F592" s="218">
        <v>6.3</v>
      </c>
      <c r="G592" s="218">
        <f t="shared" si="122"/>
        <v>19.98</v>
      </c>
      <c r="H592" s="218">
        <v>3</v>
      </c>
      <c r="I592" s="218">
        <f t="shared" si="123"/>
        <v>23.247</v>
      </c>
      <c r="J592" s="219">
        <v>0</v>
      </c>
      <c r="K592" s="218">
        <f t="shared" si="124"/>
        <v>0</v>
      </c>
      <c r="L592" s="21"/>
    </row>
    <row r="593" spans="1:12" s="227" customFormat="1" ht="18" x14ac:dyDescent="0.25">
      <c r="A593" s="228"/>
      <c r="B593" s="304"/>
      <c r="C593" s="304"/>
      <c r="D593" s="282" t="s">
        <v>300</v>
      </c>
      <c r="E593" s="218">
        <v>5.3</v>
      </c>
      <c r="F593" s="218">
        <v>2.75</v>
      </c>
      <c r="G593" s="218">
        <f t="shared" si="122"/>
        <v>16.100000000000001</v>
      </c>
      <c r="H593" s="218">
        <v>3</v>
      </c>
      <c r="I593" s="218">
        <f t="shared" si="123"/>
        <v>14.574999999999999</v>
      </c>
      <c r="J593" s="219">
        <v>0</v>
      </c>
      <c r="K593" s="218">
        <f t="shared" si="124"/>
        <v>0</v>
      </c>
      <c r="L593" s="21"/>
    </row>
    <row r="594" spans="1:12" s="227" customFormat="1" ht="18" x14ac:dyDescent="0.25">
      <c r="A594" s="228"/>
      <c r="B594" s="304"/>
      <c r="C594" s="304"/>
      <c r="D594" s="282" t="s">
        <v>301</v>
      </c>
      <c r="E594" s="218">
        <v>3.35</v>
      </c>
      <c r="F594" s="218">
        <v>2.75</v>
      </c>
      <c r="G594" s="218">
        <f t="shared" si="122"/>
        <v>12.2</v>
      </c>
      <c r="H594" s="218">
        <v>3</v>
      </c>
      <c r="I594" s="218">
        <f t="shared" si="123"/>
        <v>9.2125000000000004</v>
      </c>
      <c r="J594" s="219">
        <v>0</v>
      </c>
      <c r="K594" s="218">
        <f t="shared" si="124"/>
        <v>0</v>
      </c>
      <c r="L594" s="21"/>
    </row>
    <row r="595" spans="1:12" s="227" customFormat="1" ht="18" x14ac:dyDescent="0.25">
      <c r="A595" s="228"/>
      <c r="B595" s="304"/>
      <c r="C595" s="304"/>
      <c r="D595" s="282" t="s">
        <v>302</v>
      </c>
      <c r="E595" s="218">
        <v>5</v>
      </c>
      <c r="F595" s="218">
        <v>3.34</v>
      </c>
      <c r="G595" s="218">
        <f t="shared" si="122"/>
        <v>16.68</v>
      </c>
      <c r="H595" s="218">
        <v>3</v>
      </c>
      <c r="I595" s="218">
        <f t="shared" si="123"/>
        <v>16.7</v>
      </c>
      <c r="J595" s="219">
        <v>0</v>
      </c>
      <c r="K595" s="218">
        <f t="shared" si="124"/>
        <v>0</v>
      </c>
      <c r="L595" s="21"/>
    </row>
    <row r="596" spans="1:12" s="227" customFormat="1" ht="18" x14ac:dyDescent="0.25">
      <c r="A596" s="228"/>
      <c r="B596" s="304"/>
      <c r="C596" s="304"/>
      <c r="D596" s="282" t="s">
        <v>560</v>
      </c>
      <c r="E596" s="218">
        <v>1.2</v>
      </c>
      <c r="F596" s="218">
        <v>2.4500000000000002</v>
      </c>
      <c r="G596" s="218">
        <f t="shared" si="122"/>
        <v>7.3000000000000007</v>
      </c>
      <c r="H596" s="218">
        <v>3</v>
      </c>
      <c r="I596" s="218">
        <f t="shared" si="123"/>
        <v>2.94</v>
      </c>
      <c r="J596" s="219">
        <v>0</v>
      </c>
      <c r="K596" s="218">
        <f t="shared" si="124"/>
        <v>0</v>
      </c>
      <c r="L596" s="21"/>
    </row>
    <row r="597" spans="1:12" s="227" customFormat="1" ht="18" x14ac:dyDescent="0.25">
      <c r="A597" s="228"/>
      <c r="B597" s="304"/>
      <c r="C597" s="304"/>
      <c r="D597" s="282" t="s">
        <v>303</v>
      </c>
      <c r="E597" s="218">
        <v>5</v>
      </c>
      <c r="F597" s="218">
        <v>3.34</v>
      </c>
      <c r="G597" s="218">
        <f t="shared" si="122"/>
        <v>16.68</v>
      </c>
      <c r="H597" s="218">
        <v>3</v>
      </c>
      <c r="I597" s="218">
        <f t="shared" si="123"/>
        <v>16.7</v>
      </c>
      <c r="J597" s="219">
        <v>0</v>
      </c>
      <c r="K597" s="218">
        <f t="shared" si="124"/>
        <v>0</v>
      </c>
      <c r="L597" s="21"/>
    </row>
    <row r="598" spans="1:12" s="227" customFormat="1" ht="18" x14ac:dyDescent="0.25">
      <c r="A598" s="228"/>
      <c r="B598" s="304"/>
      <c r="C598" s="304"/>
      <c r="D598" s="282" t="s">
        <v>561</v>
      </c>
      <c r="E598" s="218">
        <v>1.2</v>
      </c>
      <c r="F598" s="218">
        <v>2.2999999999999998</v>
      </c>
      <c r="G598" s="218">
        <f t="shared" si="122"/>
        <v>7</v>
      </c>
      <c r="H598" s="218">
        <v>3</v>
      </c>
      <c r="I598" s="218">
        <f t="shared" si="123"/>
        <v>2.76</v>
      </c>
      <c r="J598" s="219">
        <v>0</v>
      </c>
      <c r="K598" s="218">
        <f t="shared" si="124"/>
        <v>0</v>
      </c>
      <c r="L598" s="21"/>
    </row>
    <row r="599" spans="1:12" s="227" customFormat="1" ht="18" x14ac:dyDescent="0.25">
      <c r="A599" s="228"/>
      <c r="B599" s="304"/>
      <c r="C599" s="304"/>
      <c r="D599" s="282" t="s">
        <v>304</v>
      </c>
      <c r="E599" s="218">
        <v>8</v>
      </c>
      <c r="F599" s="218">
        <v>9.52</v>
      </c>
      <c r="G599" s="218">
        <f t="shared" si="122"/>
        <v>35.04</v>
      </c>
      <c r="H599" s="218">
        <v>3</v>
      </c>
      <c r="I599" s="218">
        <f t="shared" si="123"/>
        <v>76.16</v>
      </c>
      <c r="J599" s="219">
        <v>0</v>
      </c>
      <c r="K599" s="218">
        <f t="shared" si="124"/>
        <v>0</v>
      </c>
      <c r="L599" s="21"/>
    </row>
    <row r="600" spans="1:12" s="227" customFormat="1" ht="18" x14ac:dyDescent="0.25">
      <c r="A600" s="228"/>
      <c r="B600" s="304"/>
      <c r="C600" s="304"/>
      <c r="D600" s="282"/>
      <c r="E600" s="218"/>
      <c r="F600" s="218"/>
      <c r="G600" s="218"/>
      <c r="H600" s="218"/>
      <c r="I600" s="218"/>
      <c r="J600" s="219"/>
      <c r="K600" s="311">
        <f>SUM(K589:K599)</f>
        <v>0</v>
      </c>
      <c r="L600" s="21"/>
    </row>
    <row r="601" spans="1:12" s="227" customFormat="1" ht="67.5" customHeight="1" x14ac:dyDescent="0.25">
      <c r="A601" s="228"/>
      <c r="B601" s="312" t="str">
        <f>'Planila Orçamentária'!C66</f>
        <v xml:space="preserve">Pia de inox c/cuba e acessorios de 1,50X0,58  </v>
      </c>
      <c r="C601" s="304"/>
      <c r="D601" s="282"/>
      <c r="E601" s="218"/>
      <c r="F601" s="218"/>
      <c r="G601" s="218"/>
      <c r="H601" s="218"/>
      <c r="I601" s="218"/>
      <c r="J601" s="219"/>
      <c r="K601" s="311"/>
      <c r="L601" s="21"/>
    </row>
    <row r="602" spans="1:12" s="227" customFormat="1" ht="18" x14ac:dyDescent="0.25">
      <c r="A602" s="228"/>
      <c r="B602" s="304"/>
      <c r="C602" s="304"/>
      <c r="D602" s="282" t="s">
        <v>295</v>
      </c>
      <c r="E602" s="218">
        <v>1.25</v>
      </c>
      <c r="F602" s="218">
        <v>2.35</v>
      </c>
      <c r="G602" s="218">
        <f t="shared" ref="G602:G612" si="125">E602*2+F602*2</f>
        <v>7.2</v>
      </c>
      <c r="H602" s="218">
        <v>3</v>
      </c>
      <c r="I602" s="218">
        <f t="shared" ref="I602:I612" si="126">E602*F602</f>
        <v>2.9375</v>
      </c>
      <c r="J602" s="219">
        <v>0</v>
      </c>
      <c r="K602" s="218">
        <f>J602</f>
        <v>0</v>
      </c>
      <c r="L602" s="21"/>
    </row>
    <row r="603" spans="1:12" s="227" customFormat="1" ht="18" x14ac:dyDescent="0.25">
      <c r="A603" s="228"/>
      <c r="B603" s="304"/>
      <c r="C603" s="304"/>
      <c r="D603" s="282" t="s">
        <v>297</v>
      </c>
      <c r="E603" s="218">
        <v>1.25</v>
      </c>
      <c r="F603" s="218">
        <v>2.35</v>
      </c>
      <c r="G603" s="218">
        <f t="shared" si="125"/>
        <v>7.2</v>
      </c>
      <c r="H603" s="218">
        <v>3</v>
      </c>
      <c r="I603" s="218">
        <f t="shared" si="126"/>
        <v>2.9375</v>
      </c>
      <c r="J603" s="219">
        <v>0</v>
      </c>
      <c r="K603" s="218">
        <f t="shared" ref="K603:K612" si="127">J603</f>
        <v>0</v>
      </c>
      <c r="L603" s="21"/>
    </row>
    <row r="604" spans="1:12" s="227" customFormat="1" ht="18" x14ac:dyDescent="0.25">
      <c r="A604" s="228"/>
      <c r="B604" s="304"/>
      <c r="C604" s="304"/>
      <c r="D604" s="282" t="s">
        <v>559</v>
      </c>
      <c r="E604" s="218">
        <v>2.85</v>
      </c>
      <c r="F604" s="218">
        <v>2</v>
      </c>
      <c r="G604" s="218">
        <f t="shared" si="125"/>
        <v>9.6999999999999993</v>
      </c>
      <c r="H604" s="218">
        <v>3</v>
      </c>
      <c r="I604" s="218">
        <f t="shared" si="126"/>
        <v>5.7</v>
      </c>
      <c r="J604" s="219">
        <v>0</v>
      </c>
      <c r="K604" s="218">
        <f t="shared" si="127"/>
        <v>0</v>
      </c>
      <c r="L604" s="21"/>
    </row>
    <row r="605" spans="1:12" s="227" customFormat="1" ht="18" x14ac:dyDescent="0.25">
      <c r="A605" s="228"/>
      <c r="B605" s="304"/>
      <c r="C605" s="304"/>
      <c r="D605" s="282" t="s">
        <v>299</v>
      </c>
      <c r="E605" s="218">
        <v>3.69</v>
      </c>
      <c r="F605" s="218">
        <v>6.3</v>
      </c>
      <c r="G605" s="218">
        <f t="shared" si="125"/>
        <v>19.98</v>
      </c>
      <c r="H605" s="218">
        <v>3</v>
      </c>
      <c r="I605" s="218">
        <f t="shared" si="126"/>
        <v>23.247</v>
      </c>
      <c r="J605" s="219">
        <v>0</v>
      </c>
      <c r="K605" s="218">
        <f t="shared" si="127"/>
        <v>0</v>
      </c>
      <c r="L605" s="21"/>
    </row>
    <row r="606" spans="1:12" s="227" customFormat="1" ht="18" x14ac:dyDescent="0.25">
      <c r="A606" s="228"/>
      <c r="B606" s="304"/>
      <c r="C606" s="304"/>
      <c r="D606" s="282" t="s">
        <v>300</v>
      </c>
      <c r="E606" s="218">
        <v>5.3</v>
      </c>
      <c r="F606" s="218">
        <v>2.75</v>
      </c>
      <c r="G606" s="218">
        <f t="shared" si="125"/>
        <v>16.100000000000001</v>
      </c>
      <c r="H606" s="218">
        <v>3</v>
      </c>
      <c r="I606" s="218">
        <f t="shared" si="126"/>
        <v>14.574999999999999</v>
      </c>
      <c r="J606" s="219">
        <v>0</v>
      </c>
      <c r="K606" s="218">
        <f t="shared" si="127"/>
        <v>0</v>
      </c>
      <c r="L606" s="21"/>
    </row>
    <row r="607" spans="1:12" s="227" customFormat="1" ht="18" x14ac:dyDescent="0.25">
      <c r="A607" s="228"/>
      <c r="B607" s="304"/>
      <c r="C607" s="304"/>
      <c r="D607" s="282" t="s">
        <v>301</v>
      </c>
      <c r="E607" s="218">
        <v>3.35</v>
      </c>
      <c r="F607" s="218">
        <v>2.75</v>
      </c>
      <c r="G607" s="218">
        <f t="shared" si="125"/>
        <v>12.2</v>
      </c>
      <c r="H607" s="218">
        <v>3</v>
      </c>
      <c r="I607" s="218">
        <f t="shared" si="126"/>
        <v>9.2125000000000004</v>
      </c>
      <c r="J607" s="219">
        <v>0</v>
      </c>
      <c r="K607" s="218">
        <f t="shared" si="127"/>
        <v>0</v>
      </c>
      <c r="L607" s="21"/>
    </row>
    <row r="608" spans="1:12" s="227" customFormat="1" ht="18" x14ac:dyDescent="0.25">
      <c r="A608" s="228"/>
      <c r="B608" s="304"/>
      <c r="C608" s="304"/>
      <c r="D608" s="282" t="s">
        <v>302</v>
      </c>
      <c r="E608" s="218">
        <v>5</v>
      </c>
      <c r="F608" s="218">
        <v>3.34</v>
      </c>
      <c r="G608" s="218">
        <f t="shared" si="125"/>
        <v>16.68</v>
      </c>
      <c r="H608" s="218">
        <v>3</v>
      </c>
      <c r="I608" s="218">
        <f t="shared" si="126"/>
        <v>16.7</v>
      </c>
      <c r="J608" s="219">
        <v>0</v>
      </c>
      <c r="K608" s="218">
        <f t="shared" si="127"/>
        <v>0</v>
      </c>
      <c r="L608" s="21"/>
    </row>
    <row r="609" spans="1:12" s="227" customFormat="1" ht="18" x14ac:dyDescent="0.25">
      <c r="A609" s="228"/>
      <c r="B609" s="304"/>
      <c r="C609" s="304"/>
      <c r="D609" s="282" t="s">
        <v>560</v>
      </c>
      <c r="E609" s="218">
        <v>1.2</v>
      </c>
      <c r="F609" s="218">
        <v>2.4500000000000002</v>
      </c>
      <c r="G609" s="218">
        <f t="shared" si="125"/>
        <v>7.3000000000000007</v>
      </c>
      <c r="H609" s="218">
        <v>3</v>
      </c>
      <c r="I609" s="218">
        <f t="shared" si="126"/>
        <v>2.94</v>
      </c>
      <c r="J609" s="219">
        <v>0</v>
      </c>
      <c r="K609" s="218">
        <f t="shared" si="127"/>
        <v>0</v>
      </c>
      <c r="L609" s="21"/>
    </row>
    <row r="610" spans="1:12" s="227" customFormat="1" ht="18" x14ac:dyDescent="0.25">
      <c r="A610" s="228"/>
      <c r="B610" s="304"/>
      <c r="C610" s="304"/>
      <c r="D610" s="282" t="s">
        <v>303</v>
      </c>
      <c r="E610" s="218">
        <v>5</v>
      </c>
      <c r="F610" s="218">
        <v>3.34</v>
      </c>
      <c r="G610" s="218">
        <f t="shared" si="125"/>
        <v>16.68</v>
      </c>
      <c r="H610" s="218">
        <v>3</v>
      </c>
      <c r="I610" s="218">
        <f t="shared" si="126"/>
        <v>16.7</v>
      </c>
      <c r="J610" s="219">
        <v>0</v>
      </c>
      <c r="K610" s="218">
        <f t="shared" si="127"/>
        <v>0</v>
      </c>
      <c r="L610" s="21"/>
    </row>
    <row r="611" spans="1:12" s="227" customFormat="1" ht="18" x14ac:dyDescent="0.25">
      <c r="A611" s="228"/>
      <c r="B611" s="304"/>
      <c r="C611" s="304"/>
      <c r="D611" s="282" t="s">
        <v>561</v>
      </c>
      <c r="E611" s="218">
        <v>1.2</v>
      </c>
      <c r="F611" s="218">
        <v>2.2999999999999998</v>
      </c>
      <c r="G611" s="218">
        <f t="shared" si="125"/>
        <v>7</v>
      </c>
      <c r="H611" s="218">
        <v>3</v>
      </c>
      <c r="I611" s="218">
        <f t="shared" si="126"/>
        <v>2.76</v>
      </c>
      <c r="J611" s="219">
        <v>0</v>
      </c>
      <c r="K611" s="218">
        <f t="shared" si="127"/>
        <v>0</v>
      </c>
      <c r="L611" s="21"/>
    </row>
    <row r="612" spans="1:12" s="227" customFormat="1" ht="18" x14ac:dyDescent="0.25">
      <c r="A612" s="228"/>
      <c r="B612" s="304"/>
      <c r="C612" s="304"/>
      <c r="D612" s="282" t="s">
        <v>304</v>
      </c>
      <c r="E612" s="218">
        <v>8</v>
      </c>
      <c r="F612" s="218">
        <v>9.52</v>
      </c>
      <c r="G612" s="218">
        <f t="shared" si="125"/>
        <v>35.04</v>
      </c>
      <c r="H612" s="218">
        <v>3</v>
      </c>
      <c r="I612" s="218">
        <f t="shared" si="126"/>
        <v>76.16</v>
      </c>
      <c r="J612" s="219">
        <v>0</v>
      </c>
      <c r="K612" s="218">
        <f t="shared" si="127"/>
        <v>0</v>
      </c>
      <c r="L612" s="21"/>
    </row>
    <row r="613" spans="1:12" s="227" customFormat="1" ht="18" x14ac:dyDescent="0.25">
      <c r="A613" s="228"/>
      <c r="B613" s="304"/>
      <c r="C613" s="304"/>
      <c r="D613" s="282"/>
      <c r="E613" s="218"/>
      <c r="F613" s="218"/>
      <c r="G613" s="218"/>
      <c r="H613" s="218"/>
      <c r="I613" s="218"/>
      <c r="J613" s="219"/>
      <c r="K613" s="311">
        <f>SUM(K602:K612)</f>
        <v>0</v>
      </c>
      <c r="L613" s="21"/>
    </row>
    <row r="614" spans="1:12" s="227" customFormat="1" ht="49.5" customHeight="1" x14ac:dyDescent="0.25">
      <c r="A614" s="228"/>
      <c r="B614" s="312" t="str">
        <f>'Planila Orçamentária'!C67</f>
        <v xml:space="preserve">Registro de gaveta com canopla de 25 mm linha prata </v>
      </c>
      <c r="C614" s="304"/>
      <c r="D614" s="282"/>
      <c r="E614" s="218"/>
      <c r="F614" s="218"/>
      <c r="G614" s="218"/>
      <c r="H614" s="218"/>
      <c r="I614" s="218"/>
      <c r="J614" s="219"/>
      <c r="K614" s="311"/>
      <c r="L614" s="21"/>
    </row>
    <row r="615" spans="1:12" s="227" customFormat="1" ht="18" x14ac:dyDescent="0.25">
      <c r="A615" s="228"/>
      <c r="B615" s="304"/>
      <c r="C615" s="304"/>
      <c r="D615" s="282" t="s">
        <v>295</v>
      </c>
      <c r="E615" s="218">
        <v>1.25</v>
      </c>
      <c r="F615" s="218">
        <v>2.35</v>
      </c>
      <c r="G615" s="218">
        <f t="shared" ref="G615:G625" si="128">E615*2+F615*2</f>
        <v>7.2</v>
      </c>
      <c r="H615" s="218">
        <v>3</v>
      </c>
      <c r="I615" s="218">
        <f t="shared" ref="I615:I625" si="129">E615*F615</f>
        <v>2.9375</v>
      </c>
      <c r="J615" s="219">
        <v>1</v>
      </c>
      <c r="K615" s="218">
        <f>J615</f>
        <v>1</v>
      </c>
      <c r="L615" s="21"/>
    </row>
    <row r="616" spans="1:12" s="227" customFormat="1" ht="18" x14ac:dyDescent="0.25">
      <c r="A616" s="228"/>
      <c r="B616" s="304"/>
      <c r="C616" s="304"/>
      <c r="D616" s="282" t="s">
        <v>297</v>
      </c>
      <c r="E616" s="218">
        <v>1.25</v>
      </c>
      <c r="F616" s="218">
        <v>2.35</v>
      </c>
      <c r="G616" s="218">
        <f t="shared" si="128"/>
        <v>7.2</v>
      </c>
      <c r="H616" s="218">
        <v>3</v>
      </c>
      <c r="I616" s="218">
        <f t="shared" si="129"/>
        <v>2.9375</v>
      </c>
      <c r="J616" s="219">
        <v>1</v>
      </c>
      <c r="K616" s="218">
        <f t="shared" ref="K616:K625" si="130">J616</f>
        <v>1</v>
      </c>
      <c r="L616" s="21"/>
    </row>
    <row r="617" spans="1:12" s="227" customFormat="1" ht="18" x14ac:dyDescent="0.25">
      <c r="A617" s="228"/>
      <c r="B617" s="304"/>
      <c r="C617" s="304"/>
      <c r="D617" s="282" t="s">
        <v>559</v>
      </c>
      <c r="E617" s="218">
        <v>2.85</v>
      </c>
      <c r="F617" s="218">
        <v>2</v>
      </c>
      <c r="G617" s="218">
        <f t="shared" si="128"/>
        <v>9.6999999999999993</v>
      </c>
      <c r="H617" s="218">
        <v>3</v>
      </c>
      <c r="I617" s="218">
        <f t="shared" si="129"/>
        <v>5.7</v>
      </c>
      <c r="J617" s="219">
        <v>0</v>
      </c>
      <c r="K617" s="218">
        <f t="shared" si="130"/>
        <v>0</v>
      </c>
      <c r="L617" s="21"/>
    </row>
    <row r="618" spans="1:12" s="227" customFormat="1" ht="18" x14ac:dyDescent="0.25">
      <c r="A618" s="228"/>
      <c r="B618" s="304"/>
      <c r="C618" s="304"/>
      <c r="D618" s="282" t="s">
        <v>299</v>
      </c>
      <c r="E618" s="218">
        <v>3.69</v>
      </c>
      <c r="F618" s="218">
        <v>6.3</v>
      </c>
      <c r="G618" s="218">
        <f t="shared" si="128"/>
        <v>19.98</v>
      </c>
      <c r="H618" s="218">
        <v>3</v>
      </c>
      <c r="I618" s="218">
        <f t="shared" si="129"/>
        <v>23.247</v>
      </c>
      <c r="J618" s="219">
        <v>0</v>
      </c>
      <c r="K618" s="218">
        <f t="shared" si="130"/>
        <v>0</v>
      </c>
      <c r="L618" s="21"/>
    </row>
    <row r="619" spans="1:12" s="227" customFormat="1" ht="18" x14ac:dyDescent="0.25">
      <c r="A619" s="228"/>
      <c r="B619" s="304"/>
      <c r="C619" s="304"/>
      <c r="D619" s="282" t="s">
        <v>300</v>
      </c>
      <c r="E619" s="218">
        <v>5.3</v>
      </c>
      <c r="F619" s="218">
        <v>2.75</v>
      </c>
      <c r="G619" s="218">
        <f t="shared" si="128"/>
        <v>16.100000000000001</v>
      </c>
      <c r="H619" s="218">
        <v>3</v>
      </c>
      <c r="I619" s="218">
        <f t="shared" si="129"/>
        <v>14.574999999999999</v>
      </c>
      <c r="J619" s="219">
        <v>0</v>
      </c>
      <c r="K619" s="218">
        <f t="shared" si="130"/>
        <v>0</v>
      </c>
      <c r="L619" s="21"/>
    </row>
    <row r="620" spans="1:12" s="227" customFormat="1" ht="18" x14ac:dyDescent="0.25">
      <c r="A620" s="228"/>
      <c r="B620" s="304"/>
      <c r="C620" s="304"/>
      <c r="D620" s="282" t="s">
        <v>301</v>
      </c>
      <c r="E620" s="218">
        <v>3.35</v>
      </c>
      <c r="F620" s="218">
        <v>2.75</v>
      </c>
      <c r="G620" s="218">
        <f t="shared" si="128"/>
        <v>12.2</v>
      </c>
      <c r="H620" s="218">
        <v>3</v>
      </c>
      <c r="I620" s="218">
        <f t="shared" si="129"/>
        <v>9.2125000000000004</v>
      </c>
      <c r="J620" s="219">
        <v>0</v>
      </c>
      <c r="K620" s="218">
        <f t="shared" si="130"/>
        <v>0</v>
      </c>
      <c r="L620" s="21"/>
    </row>
    <row r="621" spans="1:12" s="227" customFormat="1" ht="18" x14ac:dyDescent="0.25">
      <c r="A621" s="228"/>
      <c r="B621" s="304"/>
      <c r="C621" s="304"/>
      <c r="D621" s="282" t="s">
        <v>302</v>
      </c>
      <c r="E621" s="218">
        <v>5</v>
      </c>
      <c r="F621" s="218">
        <v>3.34</v>
      </c>
      <c r="G621" s="218">
        <f t="shared" si="128"/>
        <v>16.68</v>
      </c>
      <c r="H621" s="218">
        <v>3</v>
      </c>
      <c r="I621" s="218">
        <f t="shared" si="129"/>
        <v>16.7</v>
      </c>
      <c r="J621" s="219">
        <v>0</v>
      </c>
      <c r="K621" s="218">
        <f t="shared" si="130"/>
        <v>0</v>
      </c>
      <c r="L621" s="21"/>
    </row>
    <row r="622" spans="1:12" s="227" customFormat="1" ht="18" x14ac:dyDescent="0.25">
      <c r="A622" s="228"/>
      <c r="B622" s="304"/>
      <c r="C622" s="304"/>
      <c r="D622" s="282" t="s">
        <v>560</v>
      </c>
      <c r="E622" s="218">
        <v>1.2</v>
      </c>
      <c r="F622" s="218">
        <v>2.4500000000000002</v>
      </c>
      <c r="G622" s="218">
        <f t="shared" si="128"/>
        <v>7.3000000000000007</v>
      </c>
      <c r="H622" s="218">
        <v>3</v>
      </c>
      <c r="I622" s="218">
        <f t="shared" si="129"/>
        <v>2.94</v>
      </c>
      <c r="J622" s="219">
        <v>1</v>
      </c>
      <c r="K622" s="218">
        <f t="shared" si="130"/>
        <v>1</v>
      </c>
      <c r="L622" s="21"/>
    </row>
    <row r="623" spans="1:12" s="227" customFormat="1" ht="18" x14ac:dyDescent="0.25">
      <c r="A623" s="228"/>
      <c r="B623" s="304"/>
      <c r="C623" s="304"/>
      <c r="D623" s="282" t="s">
        <v>303</v>
      </c>
      <c r="E623" s="218">
        <v>5</v>
      </c>
      <c r="F623" s="218">
        <v>3.34</v>
      </c>
      <c r="G623" s="218">
        <f t="shared" si="128"/>
        <v>16.68</v>
      </c>
      <c r="H623" s="218">
        <v>3</v>
      </c>
      <c r="I623" s="218">
        <f t="shared" si="129"/>
        <v>16.7</v>
      </c>
      <c r="J623" s="219">
        <v>0</v>
      </c>
      <c r="K623" s="218">
        <f t="shared" si="130"/>
        <v>0</v>
      </c>
      <c r="L623" s="21"/>
    </row>
    <row r="624" spans="1:12" s="227" customFormat="1" ht="18" x14ac:dyDescent="0.25">
      <c r="A624" s="228"/>
      <c r="B624" s="304"/>
      <c r="C624" s="304"/>
      <c r="D624" s="282" t="s">
        <v>561</v>
      </c>
      <c r="E624" s="218">
        <v>1.2</v>
      </c>
      <c r="F624" s="218">
        <v>2.2999999999999998</v>
      </c>
      <c r="G624" s="218">
        <f t="shared" si="128"/>
        <v>7</v>
      </c>
      <c r="H624" s="218">
        <v>3</v>
      </c>
      <c r="I624" s="218">
        <f t="shared" si="129"/>
        <v>2.76</v>
      </c>
      <c r="J624" s="219">
        <v>1</v>
      </c>
      <c r="K624" s="218">
        <f t="shared" si="130"/>
        <v>1</v>
      </c>
      <c r="L624" s="21"/>
    </row>
    <row r="625" spans="1:12" s="227" customFormat="1" ht="18" x14ac:dyDescent="0.25">
      <c r="A625" s="228"/>
      <c r="B625" s="304"/>
      <c r="C625" s="304"/>
      <c r="D625" s="282" t="s">
        <v>304</v>
      </c>
      <c r="E625" s="218">
        <v>8</v>
      </c>
      <c r="F625" s="218">
        <v>9.52</v>
      </c>
      <c r="G625" s="218">
        <f t="shared" si="128"/>
        <v>35.04</v>
      </c>
      <c r="H625" s="218">
        <v>3</v>
      </c>
      <c r="I625" s="218">
        <f t="shared" si="129"/>
        <v>76.16</v>
      </c>
      <c r="J625" s="219">
        <v>0</v>
      </c>
      <c r="K625" s="218">
        <f t="shared" si="130"/>
        <v>0</v>
      </c>
      <c r="L625" s="21"/>
    </row>
    <row r="626" spans="1:12" s="227" customFormat="1" ht="18" x14ac:dyDescent="0.25">
      <c r="A626" s="228"/>
      <c r="B626" s="304"/>
      <c r="C626" s="304"/>
      <c r="D626" s="282"/>
      <c r="E626" s="218"/>
      <c r="F626" s="218"/>
      <c r="G626" s="218"/>
      <c r="H626" s="218"/>
      <c r="I626" s="218"/>
      <c r="J626" s="219"/>
      <c r="K626" s="311">
        <f>SUM(K615:K625)</f>
        <v>4</v>
      </c>
      <c r="L626" s="21"/>
    </row>
    <row r="627" spans="1:12" s="227" customFormat="1" ht="36.75" customHeight="1" x14ac:dyDescent="0.25">
      <c r="A627" s="228"/>
      <c r="B627" s="312" t="str">
        <f>'Planila Orçamentária'!C68</f>
        <v xml:space="preserve">Registro de pressão com canopla de 25 mm linha prata </v>
      </c>
      <c r="C627" s="304"/>
      <c r="D627" s="282"/>
      <c r="E627" s="218"/>
      <c r="F627" s="218"/>
      <c r="G627" s="218"/>
      <c r="H627" s="218"/>
      <c r="I627" s="218"/>
      <c r="J627" s="219"/>
      <c r="K627" s="311"/>
      <c r="L627" s="21"/>
    </row>
    <row r="628" spans="1:12" s="227" customFormat="1" ht="18" x14ac:dyDescent="0.25">
      <c r="A628" s="228"/>
      <c r="B628" s="304"/>
      <c r="C628" s="304"/>
      <c r="D628" s="282" t="s">
        <v>295</v>
      </c>
      <c r="E628" s="218">
        <v>1.25</v>
      </c>
      <c r="F628" s="218">
        <v>2.35</v>
      </c>
      <c r="G628" s="218">
        <f t="shared" ref="G628:G638" si="131">E628*2+F628*2</f>
        <v>7.2</v>
      </c>
      <c r="H628" s="218">
        <v>3</v>
      </c>
      <c r="I628" s="218">
        <f t="shared" ref="I628:I638" si="132">E628*F628</f>
        <v>2.9375</v>
      </c>
      <c r="J628" s="219">
        <v>0</v>
      </c>
      <c r="K628" s="218">
        <f>J628</f>
        <v>0</v>
      </c>
      <c r="L628" s="21"/>
    </row>
    <row r="629" spans="1:12" s="227" customFormat="1" ht="18" x14ac:dyDescent="0.25">
      <c r="A629" s="228"/>
      <c r="B629" s="304"/>
      <c r="C629" s="304"/>
      <c r="D629" s="282" t="s">
        <v>297</v>
      </c>
      <c r="E629" s="218">
        <v>1.25</v>
      </c>
      <c r="F629" s="218">
        <v>2.35</v>
      </c>
      <c r="G629" s="218">
        <f t="shared" si="131"/>
        <v>7.2</v>
      </c>
      <c r="H629" s="218">
        <v>3</v>
      </c>
      <c r="I629" s="218">
        <f t="shared" si="132"/>
        <v>2.9375</v>
      </c>
      <c r="J629" s="219">
        <v>0</v>
      </c>
      <c r="K629" s="218">
        <f t="shared" ref="K629:K638" si="133">J629</f>
        <v>0</v>
      </c>
      <c r="L629" s="21"/>
    </row>
    <row r="630" spans="1:12" s="227" customFormat="1" ht="18" x14ac:dyDescent="0.25">
      <c r="A630" s="228"/>
      <c r="B630" s="304"/>
      <c r="C630" s="304"/>
      <c r="D630" s="282" t="s">
        <v>559</v>
      </c>
      <c r="E630" s="218">
        <v>2.85</v>
      </c>
      <c r="F630" s="218">
        <v>2</v>
      </c>
      <c r="G630" s="218">
        <f t="shared" si="131"/>
        <v>9.6999999999999993</v>
      </c>
      <c r="H630" s="218">
        <v>3</v>
      </c>
      <c r="I630" s="218">
        <f t="shared" si="132"/>
        <v>5.7</v>
      </c>
      <c r="J630" s="219">
        <v>0</v>
      </c>
      <c r="K630" s="218">
        <f t="shared" si="133"/>
        <v>0</v>
      </c>
      <c r="L630" s="21"/>
    </row>
    <row r="631" spans="1:12" s="227" customFormat="1" ht="18" x14ac:dyDescent="0.25">
      <c r="A631" s="228"/>
      <c r="B631" s="304"/>
      <c r="C631" s="304"/>
      <c r="D631" s="282" t="s">
        <v>299</v>
      </c>
      <c r="E631" s="218">
        <v>3.69</v>
      </c>
      <c r="F631" s="218">
        <v>6.3</v>
      </c>
      <c r="G631" s="218">
        <f t="shared" si="131"/>
        <v>19.98</v>
      </c>
      <c r="H631" s="218">
        <v>3</v>
      </c>
      <c r="I631" s="218">
        <f t="shared" si="132"/>
        <v>23.247</v>
      </c>
      <c r="J631" s="219">
        <v>0</v>
      </c>
      <c r="K631" s="218">
        <f t="shared" si="133"/>
        <v>0</v>
      </c>
      <c r="L631" s="21"/>
    </row>
    <row r="632" spans="1:12" s="227" customFormat="1" ht="18" x14ac:dyDescent="0.25">
      <c r="A632" s="228"/>
      <c r="B632" s="304"/>
      <c r="C632" s="304"/>
      <c r="D632" s="282" t="s">
        <v>300</v>
      </c>
      <c r="E632" s="218">
        <v>5.3</v>
      </c>
      <c r="F632" s="218">
        <v>2.75</v>
      </c>
      <c r="G632" s="218">
        <f t="shared" si="131"/>
        <v>16.100000000000001</v>
      </c>
      <c r="H632" s="218">
        <v>3</v>
      </c>
      <c r="I632" s="218">
        <f t="shared" si="132"/>
        <v>14.574999999999999</v>
      </c>
      <c r="J632" s="219">
        <v>0</v>
      </c>
      <c r="K632" s="218">
        <f t="shared" si="133"/>
        <v>0</v>
      </c>
      <c r="L632" s="21"/>
    </row>
    <row r="633" spans="1:12" s="227" customFormat="1" ht="18" x14ac:dyDescent="0.25">
      <c r="A633" s="228"/>
      <c r="B633" s="304"/>
      <c r="C633" s="304"/>
      <c r="D633" s="282" t="s">
        <v>301</v>
      </c>
      <c r="E633" s="218">
        <v>3.35</v>
      </c>
      <c r="F633" s="218">
        <v>2.75</v>
      </c>
      <c r="G633" s="218">
        <f t="shared" si="131"/>
        <v>12.2</v>
      </c>
      <c r="H633" s="218">
        <v>3</v>
      </c>
      <c r="I633" s="218">
        <f t="shared" si="132"/>
        <v>9.2125000000000004</v>
      </c>
      <c r="J633" s="219">
        <v>0</v>
      </c>
      <c r="K633" s="218">
        <f t="shared" si="133"/>
        <v>0</v>
      </c>
      <c r="L633" s="21"/>
    </row>
    <row r="634" spans="1:12" s="227" customFormat="1" ht="18" x14ac:dyDescent="0.25">
      <c r="A634" s="228"/>
      <c r="B634" s="304"/>
      <c r="C634" s="304"/>
      <c r="D634" s="282" t="s">
        <v>302</v>
      </c>
      <c r="E634" s="218">
        <v>5</v>
      </c>
      <c r="F634" s="218">
        <v>3.34</v>
      </c>
      <c r="G634" s="218">
        <f t="shared" si="131"/>
        <v>16.68</v>
      </c>
      <c r="H634" s="218">
        <v>3</v>
      </c>
      <c r="I634" s="218">
        <f t="shared" si="132"/>
        <v>16.7</v>
      </c>
      <c r="J634" s="219">
        <v>0</v>
      </c>
      <c r="K634" s="218">
        <f t="shared" si="133"/>
        <v>0</v>
      </c>
      <c r="L634" s="21"/>
    </row>
    <row r="635" spans="1:12" s="227" customFormat="1" ht="18" x14ac:dyDescent="0.25">
      <c r="A635" s="228"/>
      <c r="B635" s="304"/>
      <c r="C635" s="304"/>
      <c r="D635" s="282" t="s">
        <v>560</v>
      </c>
      <c r="E635" s="218">
        <v>1.2</v>
      </c>
      <c r="F635" s="218">
        <v>2.4500000000000002</v>
      </c>
      <c r="G635" s="218">
        <f t="shared" si="131"/>
        <v>7.3000000000000007</v>
      </c>
      <c r="H635" s="218">
        <v>3</v>
      </c>
      <c r="I635" s="218">
        <f t="shared" si="132"/>
        <v>2.94</v>
      </c>
      <c r="J635" s="219">
        <v>1</v>
      </c>
      <c r="K635" s="218">
        <f t="shared" si="133"/>
        <v>1</v>
      </c>
      <c r="L635" s="21"/>
    </row>
    <row r="636" spans="1:12" s="227" customFormat="1" ht="18" x14ac:dyDescent="0.25">
      <c r="A636" s="228"/>
      <c r="B636" s="304"/>
      <c r="C636" s="304"/>
      <c r="D636" s="282" t="s">
        <v>303</v>
      </c>
      <c r="E636" s="218">
        <v>5</v>
      </c>
      <c r="F636" s="218">
        <v>3.34</v>
      </c>
      <c r="G636" s="218">
        <f t="shared" si="131"/>
        <v>16.68</v>
      </c>
      <c r="H636" s="218">
        <v>3</v>
      </c>
      <c r="I636" s="218">
        <f t="shared" si="132"/>
        <v>16.7</v>
      </c>
      <c r="J636" s="219">
        <v>0</v>
      </c>
      <c r="K636" s="218">
        <f t="shared" si="133"/>
        <v>0</v>
      </c>
      <c r="L636" s="21"/>
    </row>
    <row r="637" spans="1:12" s="227" customFormat="1" ht="18" x14ac:dyDescent="0.25">
      <c r="A637" s="228"/>
      <c r="B637" s="304"/>
      <c r="C637" s="304"/>
      <c r="D637" s="282" t="s">
        <v>561</v>
      </c>
      <c r="E637" s="218">
        <v>1.2</v>
      </c>
      <c r="F637" s="218">
        <v>2.2999999999999998</v>
      </c>
      <c r="G637" s="218">
        <f t="shared" si="131"/>
        <v>7</v>
      </c>
      <c r="H637" s="218">
        <v>3</v>
      </c>
      <c r="I637" s="218">
        <f t="shared" si="132"/>
        <v>2.76</v>
      </c>
      <c r="J637" s="219">
        <v>1</v>
      </c>
      <c r="K637" s="218">
        <f t="shared" si="133"/>
        <v>1</v>
      </c>
      <c r="L637" s="21"/>
    </row>
    <row r="638" spans="1:12" s="227" customFormat="1" ht="18" x14ac:dyDescent="0.25">
      <c r="A638" s="228"/>
      <c r="B638" s="304"/>
      <c r="C638" s="304"/>
      <c r="D638" s="282" t="s">
        <v>304</v>
      </c>
      <c r="E638" s="218">
        <v>8</v>
      </c>
      <c r="F638" s="218">
        <v>9.52</v>
      </c>
      <c r="G638" s="218">
        <f t="shared" si="131"/>
        <v>35.04</v>
      </c>
      <c r="H638" s="218">
        <v>3</v>
      </c>
      <c r="I638" s="218">
        <f t="shared" si="132"/>
        <v>76.16</v>
      </c>
      <c r="J638" s="219">
        <v>0</v>
      </c>
      <c r="K638" s="218">
        <f t="shared" si="133"/>
        <v>0</v>
      </c>
      <c r="L638" s="21"/>
    </row>
    <row r="639" spans="1:12" s="227" customFormat="1" ht="18" x14ac:dyDescent="0.25">
      <c r="A639" s="228"/>
      <c r="B639" s="304"/>
      <c r="C639" s="304"/>
      <c r="D639" s="282"/>
      <c r="E639" s="218"/>
      <c r="F639" s="218"/>
      <c r="G639" s="218"/>
      <c r="H639" s="218"/>
      <c r="I639" s="218"/>
      <c r="J639" s="219"/>
      <c r="K639" s="311">
        <f>SUM(K628:K638)</f>
        <v>2</v>
      </c>
      <c r="L639" s="21"/>
    </row>
    <row r="640" spans="1:12" s="227" customFormat="1" ht="47.25" customHeight="1" x14ac:dyDescent="0.25">
      <c r="A640" s="228"/>
      <c r="B640" s="312" t="str">
        <f>'Planila Orçamentária'!C69</f>
        <v xml:space="preserve">Copo sifonado metálico inox  </v>
      </c>
      <c r="C640" s="304"/>
      <c r="D640" s="282"/>
      <c r="E640" s="218"/>
      <c r="F640" s="218"/>
      <c r="G640" s="218"/>
      <c r="H640" s="218"/>
      <c r="I640" s="218"/>
      <c r="J640" s="219"/>
      <c r="K640" s="311"/>
      <c r="L640" s="21"/>
    </row>
    <row r="641" spans="1:12" s="227" customFormat="1" ht="18" x14ac:dyDescent="0.25">
      <c r="A641" s="228"/>
      <c r="B641" s="304"/>
      <c r="C641" s="304"/>
      <c r="D641" s="282" t="s">
        <v>295</v>
      </c>
      <c r="E641" s="218">
        <v>1.25</v>
      </c>
      <c r="F641" s="218">
        <v>2.35</v>
      </c>
      <c r="G641" s="218">
        <f t="shared" ref="G641:G651" si="134">E641*2+F641*2</f>
        <v>7.2</v>
      </c>
      <c r="H641" s="218">
        <v>3</v>
      </c>
      <c r="I641" s="218">
        <f t="shared" ref="I641:I651" si="135">E641*F641</f>
        <v>2.9375</v>
      </c>
      <c r="J641" s="219">
        <v>0</v>
      </c>
      <c r="K641" s="218">
        <f>J641</f>
        <v>0</v>
      </c>
      <c r="L641" s="21"/>
    </row>
    <row r="642" spans="1:12" s="227" customFormat="1" ht="18" x14ac:dyDescent="0.25">
      <c r="A642" s="228"/>
      <c r="B642" s="304"/>
      <c r="C642" s="304"/>
      <c r="D642" s="282" t="s">
        <v>297</v>
      </c>
      <c r="E642" s="218">
        <v>1.25</v>
      </c>
      <c r="F642" s="218">
        <v>2.35</v>
      </c>
      <c r="G642" s="218">
        <f t="shared" si="134"/>
        <v>7.2</v>
      </c>
      <c r="H642" s="218">
        <v>3</v>
      </c>
      <c r="I642" s="218">
        <f t="shared" si="135"/>
        <v>2.9375</v>
      </c>
      <c r="J642" s="219">
        <v>0</v>
      </c>
      <c r="K642" s="218">
        <f t="shared" ref="K642:K651" si="136">J642</f>
        <v>0</v>
      </c>
      <c r="L642" s="21"/>
    </row>
    <row r="643" spans="1:12" s="227" customFormat="1" ht="18" x14ac:dyDescent="0.25">
      <c r="A643" s="228"/>
      <c r="B643" s="304"/>
      <c r="C643" s="304"/>
      <c r="D643" s="282" t="s">
        <v>559</v>
      </c>
      <c r="E643" s="218">
        <v>2.85</v>
      </c>
      <c r="F643" s="218">
        <v>2</v>
      </c>
      <c r="G643" s="218">
        <f t="shared" si="134"/>
        <v>9.6999999999999993</v>
      </c>
      <c r="H643" s="218">
        <v>3</v>
      </c>
      <c r="I643" s="218">
        <f t="shared" si="135"/>
        <v>5.7</v>
      </c>
      <c r="J643" s="219">
        <v>0</v>
      </c>
      <c r="K643" s="218">
        <f t="shared" si="136"/>
        <v>0</v>
      </c>
      <c r="L643" s="21"/>
    </row>
    <row r="644" spans="1:12" s="227" customFormat="1" ht="18" x14ac:dyDescent="0.25">
      <c r="A644" s="228"/>
      <c r="B644" s="304"/>
      <c r="C644" s="304"/>
      <c r="D644" s="282" t="s">
        <v>299</v>
      </c>
      <c r="E644" s="218">
        <v>3.69</v>
      </c>
      <c r="F644" s="218">
        <v>6.3</v>
      </c>
      <c r="G644" s="218">
        <f t="shared" si="134"/>
        <v>19.98</v>
      </c>
      <c r="H644" s="218">
        <v>3</v>
      </c>
      <c r="I644" s="218">
        <f t="shared" si="135"/>
        <v>23.247</v>
      </c>
      <c r="J644" s="219">
        <v>0</v>
      </c>
      <c r="K644" s="218">
        <f t="shared" si="136"/>
        <v>0</v>
      </c>
      <c r="L644" s="21"/>
    </row>
    <row r="645" spans="1:12" s="227" customFormat="1" ht="18" x14ac:dyDescent="0.25">
      <c r="A645" s="228"/>
      <c r="B645" s="304"/>
      <c r="C645" s="304"/>
      <c r="D645" s="282" t="s">
        <v>300</v>
      </c>
      <c r="E645" s="218">
        <v>5.3</v>
      </c>
      <c r="F645" s="218">
        <v>2.75</v>
      </c>
      <c r="G645" s="218">
        <f t="shared" si="134"/>
        <v>16.100000000000001</v>
      </c>
      <c r="H645" s="218">
        <v>3</v>
      </c>
      <c r="I645" s="218">
        <f t="shared" si="135"/>
        <v>14.574999999999999</v>
      </c>
      <c r="J645" s="219">
        <v>0</v>
      </c>
      <c r="K645" s="218">
        <f t="shared" si="136"/>
        <v>0</v>
      </c>
      <c r="L645" s="21"/>
    </row>
    <row r="646" spans="1:12" s="227" customFormat="1" ht="18" x14ac:dyDescent="0.25">
      <c r="A646" s="228"/>
      <c r="B646" s="304"/>
      <c r="C646" s="304"/>
      <c r="D646" s="282" t="s">
        <v>301</v>
      </c>
      <c r="E646" s="218">
        <v>3.35</v>
      </c>
      <c r="F646" s="218">
        <v>2.75</v>
      </c>
      <c r="G646" s="218">
        <f t="shared" si="134"/>
        <v>12.2</v>
      </c>
      <c r="H646" s="218">
        <v>3</v>
      </c>
      <c r="I646" s="218">
        <f t="shared" si="135"/>
        <v>9.2125000000000004</v>
      </c>
      <c r="J646" s="219">
        <v>0</v>
      </c>
      <c r="K646" s="218">
        <f t="shared" si="136"/>
        <v>0</v>
      </c>
      <c r="L646" s="21"/>
    </row>
    <row r="647" spans="1:12" s="227" customFormat="1" ht="18" x14ac:dyDescent="0.25">
      <c r="A647" s="228"/>
      <c r="B647" s="304"/>
      <c r="C647" s="304"/>
      <c r="D647" s="282" t="s">
        <v>302</v>
      </c>
      <c r="E647" s="218">
        <v>5</v>
      </c>
      <c r="F647" s="218">
        <v>3.34</v>
      </c>
      <c r="G647" s="218">
        <f t="shared" si="134"/>
        <v>16.68</v>
      </c>
      <c r="H647" s="218">
        <v>3</v>
      </c>
      <c r="I647" s="218">
        <f t="shared" si="135"/>
        <v>16.7</v>
      </c>
      <c r="J647" s="219">
        <v>0</v>
      </c>
      <c r="K647" s="218">
        <f t="shared" si="136"/>
        <v>0</v>
      </c>
      <c r="L647" s="21"/>
    </row>
    <row r="648" spans="1:12" s="227" customFormat="1" ht="18" x14ac:dyDescent="0.25">
      <c r="A648" s="228"/>
      <c r="B648" s="304"/>
      <c r="C648" s="304"/>
      <c r="D648" s="282" t="s">
        <v>560</v>
      </c>
      <c r="E648" s="218">
        <v>1.2</v>
      </c>
      <c r="F648" s="218">
        <v>2.4500000000000002</v>
      </c>
      <c r="G648" s="218">
        <f t="shared" si="134"/>
        <v>7.3000000000000007</v>
      </c>
      <c r="H648" s="218">
        <v>3</v>
      </c>
      <c r="I648" s="218">
        <f t="shared" si="135"/>
        <v>2.94</v>
      </c>
      <c r="J648" s="219">
        <v>0</v>
      </c>
      <c r="K648" s="218">
        <f t="shared" si="136"/>
        <v>0</v>
      </c>
      <c r="L648" s="21"/>
    </row>
    <row r="649" spans="1:12" s="227" customFormat="1" ht="18" x14ac:dyDescent="0.25">
      <c r="A649" s="228"/>
      <c r="B649" s="304"/>
      <c r="C649" s="304"/>
      <c r="D649" s="282" t="s">
        <v>303</v>
      </c>
      <c r="E649" s="218">
        <v>5</v>
      </c>
      <c r="F649" s="218">
        <v>3.34</v>
      </c>
      <c r="G649" s="218">
        <f t="shared" si="134"/>
        <v>16.68</v>
      </c>
      <c r="H649" s="218">
        <v>3</v>
      </c>
      <c r="I649" s="218">
        <f t="shared" si="135"/>
        <v>16.7</v>
      </c>
      <c r="J649" s="219">
        <v>0</v>
      </c>
      <c r="K649" s="218">
        <f t="shared" si="136"/>
        <v>0</v>
      </c>
      <c r="L649" s="21"/>
    </row>
    <row r="650" spans="1:12" s="227" customFormat="1" ht="18" x14ac:dyDescent="0.25">
      <c r="A650" s="228"/>
      <c r="B650" s="304"/>
      <c r="C650" s="304"/>
      <c r="D650" s="282" t="s">
        <v>561</v>
      </c>
      <c r="E650" s="218">
        <v>1.2</v>
      </c>
      <c r="F650" s="218">
        <v>2.2999999999999998</v>
      </c>
      <c r="G650" s="218">
        <f t="shared" si="134"/>
        <v>7</v>
      </c>
      <c r="H650" s="218">
        <v>3</v>
      </c>
      <c r="I650" s="218">
        <f t="shared" si="135"/>
        <v>2.76</v>
      </c>
      <c r="J650" s="219">
        <v>0</v>
      </c>
      <c r="K650" s="218">
        <f t="shared" si="136"/>
        <v>0</v>
      </c>
      <c r="L650" s="21"/>
    </row>
    <row r="651" spans="1:12" s="227" customFormat="1" ht="18" x14ac:dyDescent="0.25">
      <c r="A651" s="228"/>
      <c r="B651" s="304"/>
      <c r="C651" s="304"/>
      <c r="D651" s="282" t="s">
        <v>304</v>
      </c>
      <c r="E651" s="218">
        <v>8</v>
      </c>
      <c r="F651" s="218">
        <v>9.52</v>
      </c>
      <c r="G651" s="218">
        <f t="shared" si="134"/>
        <v>35.04</v>
      </c>
      <c r="H651" s="218">
        <v>3</v>
      </c>
      <c r="I651" s="218">
        <f t="shared" si="135"/>
        <v>76.16</v>
      </c>
      <c r="J651" s="219">
        <v>0</v>
      </c>
      <c r="K651" s="218">
        <f t="shared" si="136"/>
        <v>0</v>
      </c>
      <c r="L651" s="21"/>
    </row>
    <row r="652" spans="1:12" s="227" customFormat="1" ht="18" x14ac:dyDescent="0.25">
      <c r="A652" s="228"/>
      <c r="B652" s="304"/>
      <c r="C652" s="304"/>
      <c r="D652" s="282"/>
      <c r="E652" s="218"/>
      <c r="F652" s="218"/>
      <c r="G652" s="218"/>
      <c r="H652" s="218"/>
      <c r="I652" s="218"/>
      <c r="J652" s="219"/>
      <c r="K652" s="311">
        <f>SUM(K641:K651)</f>
        <v>0</v>
      </c>
      <c r="L652" s="21"/>
    </row>
    <row r="653" spans="1:12" s="227" customFormat="1" ht="61.5" customHeight="1" x14ac:dyDescent="0.25">
      <c r="A653" s="228"/>
      <c r="B653" s="312" t="str">
        <f>'Planila Orçamentária'!C70</f>
        <v xml:space="preserve">Caixa de inspeção/gordura, com diâmetro= 0,60m, com tampo e fundo de concreto </v>
      </c>
      <c r="C653" s="304"/>
      <c r="D653" s="282"/>
      <c r="E653" s="218"/>
      <c r="F653" s="218"/>
      <c r="G653" s="218"/>
      <c r="H653" s="218"/>
      <c r="I653" s="218"/>
      <c r="J653" s="219"/>
      <c r="K653" s="311"/>
      <c r="L653" s="21"/>
    </row>
    <row r="654" spans="1:12" s="227" customFormat="1" ht="18" x14ac:dyDescent="0.25">
      <c r="A654" s="228"/>
      <c r="B654" s="304"/>
      <c r="C654" s="304"/>
      <c r="D654" s="282" t="s">
        <v>295</v>
      </c>
      <c r="E654" s="218">
        <v>1.25</v>
      </c>
      <c r="F654" s="218">
        <v>2.35</v>
      </c>
      <c r="G654" s="218">
        <f t="shared" ref="G654:G664" si="137">E654*2+F654*2</f>
        <v>7.2</v>
      </c>
      <c r="H654" s="218">
        <v>3</v>
      </c>
      <c r="I654" s="218">
        <f t="shared" ref="I654:I664" si="138">E654*F654</f>
        <v>2.9375</v>
      </c>
      <c r="J654" s="219">
        <v>1</v>
      </c>
      <c r="K654" s="218">
        <f>J654</f>
        <v>1</v>
      </c>
      <c r="L654" s="21"/>
    </row>
    <row r="655" spans="1:12" s="227" customFormat="1" ht="18" x14ac:dyDescent="0.25">
      <c r="A655" s="228"/>
      <c r="B655" s="304"/>
      <c r="C655" s="304"/>
      <c r="D655" s="282" t="s">
        <v>297</v>
      </c>
      <c r="E655" s="218">
        <v>1.25</v>
      </c>
      <c r="F655" s="218">
        <v>2.35</v>
      </c>
      <c r="G655" s="218">
        <f t="shared" si="137"/>
        <v>7.2</v>
      </c>
      <c r="H655" s="218">
        <v>3</v>
      </c>
      <c r="I655" s="218">
        <f t="shared" si="138"/>
        <v>2.9375</v>
      </c>
      <c r="J655" s="219">
        <v>1</v>
      </c>
      <c r="K655" s="218">
        <f t="shared" ref="K655:K664" si="139">J655</f>
        <v>1</v>
      </c>
      <c r="L655" s="21"/>
    </row>
    <row r="656" spans="1:12" s="227" customFormat="1" ht="18" x14ac:dyDescent="0.25">
      <c r="A656" s="228"/>
      <c r="B656" s="304"/>
      <c r="C656" s="304"/>
      <c r="D656" s="282" t="s">
        <v>559</v>
      </c>
      <c r="E656" s="218">
        <v>2.85</v>
      </c>
      <c r="F656" s="218">
        <v>2</v>
      </c>
      <c r="G656" s="218">
        <f t="shared" si="137"/>
        <v>9.6999999999999993</v>
      </c>
      <c r="H656" s="218">
        <v>3</v>
      </c>
      <c r="I656" s="218">
        <f t="shared" si="138"/>
        <v>5.7</v>
      </c>
      <c r="J656" s="219">
        <v>0</v>
      </c>
      <c r="K656" s="218">
        <f t="shared" si="139"/>
        <v>0</v>
      </c>
      <c r="L656" s="21"/>
    </row>
    <row r="657" spans="1:12" s="227" customFormat="1" ht="18" x14ac:dyDescent="0.25">
      <c r="A657" s="228"/>
      <c r="B657" s="304"/>
      <c r="C657" s="304"/>
      <c r="D657" s="282" t="s">
        <v>299</v>
      </c>
      <c r="E657" s="218">
        <v>3.69</v>
      </c>
      <c r="F657" s="218">
        <v>6.3</v>
      </c>
      <c r="G657" s="218">
        <f t="shared" si="137"/>
        <v>19.98</v>
      </c>
      <c r="H657" s="218">
        <v>3</v>
      </c>
      <c r="I657" s="218">
        <f t="shared" si="138"/>
        <v>23.247</v>
      </c>
      <c r="J657" s="219">
        <v>1</v>
      </c>
      <c r="K657" s="218">
        <f t="shared" si="139"/>
        <v>1</v>
      </c>
      <c r="L657" s="21"/>
    </row>
    <row r="658" spans="1:12" s="227" customFormat="1" ht="18" x14ac:dyDescent="0.25">
      <c r="A658" s="228"/>
      <c r="B658" s="304"/>
      <c r="C658" s="304"/>
      <c r="D658" s="282" t="s">
        <v>300</v>
      </c>
      <c r="E658" s="218">
        <v>5.3</v>
      </c>
      <c r="F658" s="218">
        <v>2.75</v>
      </c>
      <c r="G658" s="218">
        <f t="shared" si="137"/>
        <v>16.100000000000001</v>
      </c>
      <c r="H658" s="218">
        <v>3</v>
      </c>
      <c r="I658" s="218">
        <f t="shared" si="138"/>
        <v>14.574999999999999</v>
      </c>
      <c r="J658" s="219">
        <v>0</v>
      </c>
      <c r="K658" s="218">
        <f t="shared" si="139"/>
        <v>0</v>
      </c>
      <c r="L658" s="21"/>
    </row>
    <row r="659" spans="1:12" s="227" customFormat="1" ht="18" x14ac:dyDescent="0.25">
      <c r="A659" s="228"/>
      <c r="B659" s="304"/>
      <c r="C659" s="304"/>
      <c r="D659" s="282" t="s">
        <v>301</v>
      </c>
      <c r="E659" s="218">
        <v>3.35</v>
      </c>
      <c r="F659" s="218">
        <v>2.75</v>
      </c>
      <c r="G659" s="218">
        <f t="shared" si="137"/>
        <v>12.2</v>
      </c>
      <c r="H659" s="218">
        <v>3</v>
      </c>
      <c r="I659" s="218">
        <f t="shared" si="138"/>
        <v>9.2125000000000004</v>
      </c>
      <c r="J659" s="219">
        <v>1</v>
      </c>
      <c r="K659" s="218">
        <f t="shared" si="139"/>
        <v>1</v>
      </c>
      <c r="L659" s="21"/>
    </row>
    <row r="660" spans="1:12" s="227" customFormat="1" ht="18" x14ac:dyDescent="0.25">
      <c r="A660" s="228"/>
      <c r="B660" s="304"/>
      <c r="C660" s="304"/>
      <c r="D660" s="282" t="s">
        <v>302</v>
      </c>
      <c r="E660" s="218">
        <v>5</v>
      </c>
      <c r="F660" s="218">
        <v>3.34</v>
      </c>
      <c r="G660" s="218">
        <f t="shared" si="137"/>
        <v>16.68</v>
      </c>
      <c r="H660" s="218">
        <v>3</v>
      </c>
      <c r="I660" s="218">
        <f t="shared" si="138"/>
        <v>16.7</v>
      </c>
      <c r="J660" s="219">
        <v>0</v>
      </c>
      <c r="K660" s="218">
        <f t="shared" si="139"/>
        <v>0</v>
      </c>
      <c r="L660" s="21"/>
    </row>
    <row r="661" spans="1:12" s="227" customFormat="1" ht="18" x14ac:dyDescent="0.25">
      <c r="A661" s="228"/>
      <c r="B661" s="304"/>
      <c r="C661" s="304"/>
      <c r="D661" s="282" t="s">
        <v>560</v>
      </c>
      <c r="E661" s="218">
        <v>1.2</v>
      </c>
      <c r="F661" s="218">
        <v>2.4500000000000002</v>
      </c>
      <c r="G661" s="218">
        <f t="shared" si="137"/>
        <v>7.3000000000000007</v>
      </c>
      <c r="H661" s="218">
        <v>3</v>
      </c>
      <c r="I661" s="218">
        <f t="shared" si="138"/>
        <v>2.94</v>
      </c>
      <c r="J661" s="219">
        <v>1</v>
      </c>
      <c r="K661" s="218">
        <f t="shared" si="139"/>
        <v>1</v>
      </c>
      <c r="L661" s="21"/>
    </row>
    <row r="662" spans="1:12" s="227" customFormat="1" ht="18" x14ac:dyDescent="0.25">
      <c r="A662" s="228"/>
      <c r="B662" s="304"/>
      <c r="C662" s="304"/>
      <c r="D662" s="282" t="s">
        <v>303</v>
      </c>
      <c r="E662" s="218">
        <v>5</v>
      </c>
      <c r="F662" s="218">
        <v>3.34</v>
      </c>
      <c r="G662" s="218">
        <f t="shared" si="137"/>
        <v>16.68</v>
      </c>
      <c r="H662" s="218">
        <v>3</v>
      </c>
      <c r="I662" s="218">
        <f t="shared" si="138"/>
        <v>16.7</v>
      </c>
      <c r="J662" s="219">
        <v>0</v>
      </c>
      <c r="K662" s="218">
        <f t="shared" si="139"/>
        <v>0</v>
      </c>
      <c r="L662" s="21"/>
    </row>
    <row r="663" spans="1:12" s="227" customFormat="1" ht="18" x14ac:dyDescent="0.25">
      <c r="A663" s="228"/>
      <c r="B663" s="304"/>
      <c r="C663" s="304"/>
      <c r="D663" s="282" t="s">
        <v>561</v>
      </c>
      <c r="E663" s="218">
        <v>1.2</v>
      </c>
      <c r="F663" s="218">
        <v>2.2999999999999998</v>
      </c>
      <c r="G663" s="218">
        <f t="shared" si="137"/>
        <v>7</v>
      </c>
      <c r="H663" s="218">
        <v>3</v>
      </c>
      <c r="I663" s="218">
        <f t="shared" si="138"/>
        <v>2.76</v>
      </c>
      <c r="J663" s="219">
        <v>1</v>
      </c>
      <c r="K663" s="218">
        <f t="shared" si="139"/>
        <v>1</v>
      </c>
      <c r="L663" s="21"/>
    </row>
    <row r="664" spans="1:12" s="227" customFormat="1" ht="18" x14ac:dyDescent="0.25">
      <c r="A664" s="228"/>
      <c r="B664" s="304"/>
      <c r="C664" s="304"/>
      <c r="D664" s="282" t="s">
        <v>304</v>
      </c>
      <c r="E664" s="218">
        <v>8</v>
      </c>
      <c r="F664" s="218">
        <v>9.52</v>
      </c>
      <c r="G664" s="218">
        <f t="shared" si="137"/>
        <v>35.04</v>
      </c>
      <c r="H664" s="218">
        <v>3</v>
      </c>
      <c r="I664" s="218">
        <f t="shared" si="138"/>
        <v>76.16</v>
      </c>
      <c r="J664" s="219">
        <v>1</v>
      </c>
      <c r="K664" s="218">
        <f t="shared" si="139"/>
        <v>1</v>
      </c>
      <c r="L664" s="21"/>
    </row>
    <row r="665" spans="1:12" s="227" customFormat="1" ht="18" x14ac:dyDescent="0.25">
      <c r="A665" s="228"/>
      <c r="B665" s="304"/>
      <c r="C665" s="304"/>
      <c r="D665" s="282"/>
      <c r="E665" s="218"/>
      <c r="F665" s="218"/>
      <c r="G665" s="218"/>
      <c r="H665" s="218"/>
      <c r="I665" s="218"/>
      <c r="J665" s="219"/>
      <c r="K665" s="311">
        <f>SUM(K654:K664)</f>
        <v>7</v>
      </c>
      <c r="L665" s="21"/>
    </row>
    <row r="666" spans="1:12" s="227" customFormat="1" ht="35.25" customHeight="1" x14ac:dyDescent="0.25">
      <c r="A666" s="228"/>
      <c r="B666" s="312" t="str">
        <f>'Planila Orçamentária'!C71</f>
        <v>CAIXA D´ÁGUA EM POLIETILENO, 1000 LITROS, COM ACESSÓRIOS</v>
      </c>
      <c r="C666" s="304"/>
      <c r="D666" s="282"/>
      <c r="E666" s="218"/>
      <c r="F666" s="218"/>
      <c r="G666" s="218"/>
      <c r="H666" s="218"/>
      <c r="I666" s="218"/>
      <c r="J666" s="219"/>
      <c r="K666" s="311"/>
      <c r="L666" s="21"/>
    </row>
    <row r="667" spans="1:12" s="227" customFormat="1" ht="18" x14ac:dyDescent="0.25">
      <c r="A667" s="228"/>
      <c r="B667" s="304"/>
      <c r="C667" s="304"/>
      <c r="D667" s="282" t="s">
        <v>295</v>
      </c>
      <c r="E667" s="218">
        <v>1.25</v>
      </c>
      <c r="F667" s="218">
        <v>2.35</v>
      </c>
      <c r="G667" s="218">
        <f t="shared" ref="G667:G677" si="140">E667*2+F667*2</f>
        <v>7.2</v>
      </c>
      <c r="H667" s="218">
        <v>3</v>
      </c>
      <c r="I667" s="218">
        <f t="shared" ref="I667:I677" si="141">E667*F667</f>
        <v>2.9375</v>
      </c>
      <c r="J667" s="219">
        <v>1</v>
      </c>
      <c r="K667" s="218">
        <f>J667</f>
        <v>1</v>
      </c>
      <c r="L667" s="21"/>
    </row>
    <row r="668" spans="1:12" s="227" customFormat="1" ht="18" x14ac:dyDescent="0.25">
      <c r="A668" s="228"/>
      <c r="B668" s="304"/>
      <c r="C668" s="304"/>
      <c r="D668" s="282" t="s">
        <v>297</v>
      </c>
      <c r="E668" s="218">
        <v>1.25</v>
      </c>
      <c r="F668" s="218">
        <v>2.35</v>
      </c>
      <c r="G668" s="218">
        <f t="shared" si="140"/>
        <v>7.2</v>
      </c>
      <c r="H668" s="218">
        <v>3</v>
      </c>
      <c r="I668" s="218">
        <f t="shared" si="141"/>
        <v>2.9375</v>
      </c>
      <c r="J668" s="219">
        <v>0</v>
      </c>
      <c r="K668" s="218">
        <f t="shared" ref="K668:K677" si="142">J668</f>
        <v>0</v>
      </c>
      <c r="L668" s="21"/>
    </row>
    <row r="669" spans="1:12" s="227" customFormat="1" ht="18" x14ac:dyDescent="0.25">
      <c r="A669" s="228"/>
      <c r="B669" s="304"/>
      <c r="C669" s="304"/>
      <c r="D669" s="282" t="s">
        <v>559</v>
      </c>
      <c r="E669" s="218">
        <v>2.85</v>
      </c>
      <c r="F669" s="218">
        <v>2</v>
      </c>
      <c r="G669" s="218">
        <f t="shared" si="140"/>
        <v>9.6999999999999993</v>
      </c>
      <c r="H669" s="218">
        <v>3</v>
      </c>
      <c r="I669" s="218">
        <f t="shared" si="141"/>
        <v>5.7</v>
      </c>
      <c r="J669" s="219">
        <v>0</v>
      </c>
      <c r="K669" s="218">
        <f t="shared" si="142"/>
        <v>0</v>
      </c>
      <c r="L669" s="21"/>
    </row>
    <row r="670" spans="1:12" s="227" customFormat="1" ht="18" x14ac:dyDescent="0.25">
      <c r="A670" s="228"/>
      <c r="B670" s="304"/>
      <c r="C670" s="304"/>
      <c r="D670" s="282" t="s">
        <v>299</v>
      </c>
      <c r="E670" s="218">
        <v>3.69</v>
      </c>
      <c r="F670" s="218">
        <v>6.3</v>
      </c>
      <c r="G670" s="218">
        <f t="shared" si="140"/>
        <v>19.98</v>
      </c>
      <c r="H670" s="218">
        <v>3</v>
      </c>
      <c r="I670" s="218">
        <f t="shared" si="141"/>
        <v>23.247</v>
      </c>
      <c r="J670" s="219">
        <v>0</v>
      </c>
      <c r="K670" s="218">
        <f t="shared" si="142"/>
        <v>0</v>
      </c>
      <c r="L670" s="21"/>
    </row>
    <row r="671" spans="1:12" s="227" customFormat="1" ht="18" x14ac:dyDescent="0.25">
      <c r="A671" s="228"/>
      <c r="B671" s="304"/>
      <c r="C671" s="304"/>
      <c r="D671" s="282" t="s">
        <v>300</v>
      </c>
      <c r="E671" s="218">
        <v>5.3</v>
      </c>
      <c r="F671" s="218">
        <v>2.75</v>
      </c>
      <c r="G671" s="218">
        <f t="shared" si="140"/>
        <v>16.100000000000001</v>
      </c>
      <c r="H671" s="218">
        <v>3</v>
      </c>
      <c r="I671" s="218">
        <f t="shared" si="141"/>
        <v>14.574999999999999</v>
      </c>
      <c r="J671" s="219">
        <v>0</v>
      </c>
      <c r="K671" s="218">
        <f t="shared" si="142"/>
        <v>0</v>
      </c>
      <c r="L671" s="21"/>
    </row>
    <row r="672" spans="1:12" s="227" customFormat="1" ht="18" x14ac:dyDescent="0.25">
      <c r="A672" s="228"/>
      <c r="B672" s="304"/>
      <c r="C672" s="304"/>
      <c r="D672" s="282" t="s">
        <v>301</v>
      </c>
      <c r="E672" s="218">
        <v>3.35</v>
      </c>
      <c r="F672" s="218">
        <v>2.75</v>
      </c>
      <c r="G672" s="218">
        <f t="shared" si="140"/>
        <v>12.2</v>
      </c>
      <c r="H672" s="218">
        <v>3</v>
      </c>
      <c r="I672" s="218">
        <f t="shared" si="141"/>
        <v>9.2125000000000004</v>
      </c>
      <c r="J672" s="219">
        <v>0</v>
      </c>
      <c r="K672" s="218">
        <f t="shared" si="142"/>
        <v>0</v>
      </c>
      <c r="L672" s="21"/>
    </row>
    <row r="673" spans="1:12" s="227" customFormat="1" ht="18" x14ac:dyDescent="0.25">
      <c r="A673" s="228"/>
      <c r="B673" s="304"/>
      <c r="C673" s="304"/>
      <c r="D673" s="282" t="s">
        <v>302</v>
      </c>
      <c r="E673" s="218">
        <v>5</v>
      </c>
      <c r="F673" s="218">
        <v>3.34</v>
      </c>
      <c r="G673" s="218">
        <f t="shared" si="140"/>
        <v>16.68</v>
      </c>
      <c r="H673" s="218">
        <v>3</v>
      </c>
      <c r="I673" s="218">
        <f t="shared" si="141"/>
        <v>16.7</v>
      </c>
      <c r="J673" s="219">
        <v>0</v>
      </c>
      <c r="K673" s="218">
        <f t="shared" si="142"/>
        <v>0</v>
      </c>
      <c r="L673" s="21"/>
    </row>
    <row r="674" spans="1:12" s="227" customFormat="1" ht="18" x14ac:dyDescent="0.25">
      <c r="A674" s="228"/>
      <c r="B674" s="304"/>
      <c r="C674" s="304"/>
      <c r="D674" s="282" t="s">
        <v>560</v>
      </c>
      <c r="E674" s="218">
        <v>1.2</v>
      </c>
      <c r="F674" s="218">
        <v>2.4500000000000002</v>
      </c>
      <c r="G674" s="218">
        <f t="shared" si="140"/>
        <v>7.3000000000000007</v>
      </c>
      <c r="H674" s="218">
        <v>3</v>
      </c>
      <c r="I674" s="218">
        <f t="shared" si="141"/>
        <v>2.94</v>
      </c>
      <c r="J674" s="219">
        <v>0</v>
      </c>
      <c r="K674" s="218">
        <f t="shared" si="142"/>
        <v>0</v>
      </c>
      <c r="L674" s="21"/>
    </row>
    <row r="675" spans="1:12" s="227" customFormat="1" ht="18" x14ac:dyDescent="0.25">
      <c r="A675" s="228"/>
      <c r="B675" s="304"/>
      <c r="C675" s="304"/>
      <c r="D675" s="282" t="s">
        <v>303</v>
      </c>
      <c r="E675" s="218">
        <v>5</v>
      </c>
      <c r="F675" s="218">
        <v>3.34</v>
      </c>
      <c r="G675" s="218">
        <f t="shared" si="140"/>
        <v>16.68</v>
      </c>
      <c r="H675" s="218">
        <v>3</v>
      </c>
      <c r="I675" s="218">
        <f t="shared" si="141"/>
        <v>16.7</v>
      </c>
      <c r="J675" s="219">
        <v>0</v>
      </c>
      <c r="K675" s="218">
        <f t="shared" si="142"/>
        <v>0</v>
      </c>
      <c r="L675" s="21"/>
    </row>
    <row r="676" spans="1:12" s="227" customFormat="1" ht="18" x14ac:dyDescent="0.25">
      <c r="A676" s="228"/>
      <c r="B676" s="304"/>
      <c r="C676" s="304"/>
      <c r="D676" s="282" t="s">
        <v>561</v>
      </c>
      <c r="E676" s="218">
        <v>1.2</v>
      </c>
      <c r="F676" s="218">
        <v>2.2999999999999998</v>
      </c>
      <c r="G676" s="218">
        <f t="shared" si="140"/>
        <v>7</v>
      </c>
      <c r="H676" s="218">
        <v>3</v>
      </c>
      <c r="I676" s="218">
        <f t="shared" si="141"/>
        <v>2.76</v>
      </c>
      <c r="J676" s="219">
        <v>0</v>
      </c>
      <c r="K676" s="218">
        <f t="shared" si="142"/>
        <v>0</v>
      </c>
      <c r="L676" s="21"/>
    </row>
    <row r="677" spans="1:12" s="227" customFormat="1" ht="18" x14ac:dyDescent="0.25">
      <c r="A677" s="228"/>
      <c r="B677" s="304"/>
      <c r="C677" s="304"/>
      <c r="D677" s="282" t="s">
        <v>304</v>
      </c>
      <c r="E677" s="218">
        <v>8</v>
      </c>
      <c r="F677" s="218">
        <v>9.52</v>
      </c>
      <c r="G677" s="218">
        <f t="shared" si="140"/>
        <v>35.04</v>
      </c>
      <c r="H677" s="218">
        <v>3</v>
      </c>
      <c r="I677" s="218">
        <f t="shared" si="141"/>
        <v>76.16</v>
      </c>
      <c r="J677" s="219">
        <v>0</v>
      </c>
      <c r="K677" s="218">
        <f t="shared" si="142"/>
        <v>0</v>
      </c>
      <c r="L677" s="21"/>
    </row>
    <row r="678" spans="1:12" s="227" customFormat="1" ht="18" x14ac:dyDescent="0.25">
      <c r="A678" s="228"/>
      <c r="B678" s="304"/>
      <c r="C678" s="304"/>
      <c r="D678" s="282"/>
      <c r="E678" s="218"/>
      <c r="F678" s="218"/>
      <c r="G678" s="218"/>
      <c r="H678" s="218"/>
      <c r="I678" s="218"/>
      <c r="J678" s="219"/>
      <c r="K678" s="311">
        <f>SUM(K667:K677)</f>
        <v>1</v>
      </c>
      <c r="L678" s="21"/>
    </row>
    <row r="679" spans="1:12" s="227" customFormat="1" ht="33.75" customHeight="1" x14ac:dyDescent="0.25">
      <c r="A679" s="228"/>
      <c r="B679" s="312" t="str">
        <f>'Planila Orçamentária'!C72</f>
        <v xml:space="preserve">Fossa séptica e sumidouro em anés conc. Armado D=1,20m </v>
      </c>
      <c r="C679" s="304"/>
      <c r="D679" s="282"/>
      <c r="E679" s="218"/>
      <c r="F679" s="218"/>
      <c r="G679" s="218"/>
      <c r="H679" s="218"/>
      <c r="I679" s="218"/>
      <c r="J679" s="219"/>
      <c r="K679" s="311"/>
      <c r="L679" s="21"/>
    </row>
    <row r="680" spans="1:12" s="227" customFormat="1" ht="18" x14ac:dyDescent="0.25">
      <c r="A680" s="228"/>
      <c r="B680" s="304"/>
      <c r="C680" s="304"/>
      <c r="D680" s="282" t="s">
        <v>295</v>
      </c>
      <c r="E680" s="218">
        <v>1.25</v>
      </c>
      <c r="F680" s="218">
        <v>2.35</v>
      </c>
      <c r="G680" s="218">
        <f t="shared" ref="G680:G690" si="143">E680*2+F680*2</f>
        <v>7.2</v>
      </c>
      <c r="H680" s="218">
        <v>3</v>
      </c>
      <c r="I680" s="218">
        <f t="shared" ref="I680:I690" si="144">E680*F680</f>
        <v>2.9375</v>
      </c>
      <c r="J680" s="219">
        <v>1</v>
      </c>
      <c r="K680" s="218">
        <f>J680</f>
        <v>1</v>
      </c>
      <c r="L680" s="21"/>
    </row>
    <row r="681" spans="1:12" s="227" customFormat="1" ht="18" x14ac:dyDescent="0.25">
      <c r="A681" s="228"/>
      <c r="B681" s="304"/>
      <c r="C681" s="304"/>
      <c r="D681" s="282" t="s">
        <v>297</v>
      </c>
      <c r="E681" s="218">
        <v>1.25</v>
      </c>
      <c r="F681" s="218">
        <v>2.35</v>
      </c>
      <c r="G681" s="218">
        <f t="shared" si="143"/>
        <v>7.2</v>
      </c>
      <c r="H681" s="218">
        <v>3</v>
      </c>
      <c r="I681" s="218">
        <f t="shared" si="144"/>
        <v>2.9375</v>
      </c>
      <c r="J681" s="219"/>
      <c r="K681" s="218">
        <f t="shared" ref="K681:K690" si="145">J681</f>
        <v>0</v>
      </c>
      <c r="L681" s="21"/>
    </row>
    <row r="682" spans="1:12" s="227" customFormat="1" ht="18" x14ac:dyDescent="0.25">
      <c r="A682" s="228"/>
      <c r="B682" s="304"/>
      <c r="C682" s="304"/>
      <c r="D682" s="282" t="s">
        <v>559</v>
      </c>
      <c r="E682" s="218">
        <v>2.85</v>
      </c>
      <c r="F682" s="218">
        <v>2</v>
      </c>
      <c r="G682" s="218">
        <f t="shared" si="143"/>
        <v>9.6999999999999993</v>
      </c>
      <c r="H682" s="218">
        <v>3</v>
      </c>
      <c r="I682" s="218">
        <f t="shared" si="144"/>
        <v>5.7</v>
      </c>
      <c r="J682" s="219"/>
      <c r="K682" s="218">
        <f t="shared" si="145"/>
        <v>0</v>
      </c>
      <c r="L682" s="21"/>
    </row>
    <row r="683" spans="1:12" s="227" customFormat="1" ht="18" x14ac:dyDescent="0.25">
      <c r="A683" s="228"/>
      <c r="B683" s="304"/>
      <c r="C683" s="304"/>
      <c r="D683" s="282" t="s">
        <v>299</v>
      </c>
      <c r="E683" s="218">
        <v>3.69</v>
      </c>
      <c r="F683" s="218">
        <v>6.3</v>
      </c>
      <c r="G683" s="218">
        <f t="shared" si="143"/>
        <v>19.98</v>
      </c>
      <c r="H683" s="218">
        <v>3</v>
      </c>
      <c r="I683" s="218">
        <f t="shared" si="144"/>
        <v>23.247</v>
      </c>
      <c r="J683" s="219"/>
      <c r="K683" s="218">
        <f t="shared" si="145"/>
        <v>0</v>
      </c>
      <c r="L683" s="21"/>
    </row>
    <row r="684" spans="1:12" s="227" customFormat="1" ht="18" x14ac:dyDescent="0.25">
      <c r="A684" s="228"/>
      <c r="B684" s="304"/>
      <c r="C684" s="304"/>
      <c r="D684" s="282" t="s">
        <v>300</v>
      </c>
      <c r="E684" s="218">
        <v>5.3</v>
      </c>
      <c r="F684" s="218">
        <v>2.75</v>
      </c>
      <c r="G684" s="218">
        <f t="shared" si="143"/>
        <v>16.100000000000001</v>
      </c>
      <c r="H684" s="218">
        <v>3</v>
      </c>
      <c r="I684" s="218">
        <f t="shared" si="144"/>
        <v>14.574999999999999</v>
      </c>
      <c r="J684" s="219"/>
      <c r="K684" s="218">
        <f t="shared" si="145"/>
        <v>0</v>
      </c>
      <c r="L684" s="21"/>
    </row>
    <row r="685" spans="1:12" s="227" customFormat="1" ht="18" x14ac:dyDescent="0.25">
      <c r="A685" s="228"/>
      <c r="B685" s="304"/>
      <c r="C685" s="304"/>
      <c r="D685" s="282" t="s">
        <v>301</v>
      </c>
      <c r="E685" s="218">
        <v>3.35</v>
      </c>
      <c r="F685" s="218">
        <v>2.75</v>
      </c>
      <c r="G685" s="218">
        <f t="shared" si="143"/>
        <v>12.2</v>
      </c>
      <c r="H685" s="218">
        <v>3</v>
      </c>
      <c r="I685" s="218">
        <f t="shared" si="144"/>
        <v>9.2125000000000004</v>
      </c>
      <c r="J685" s="219"/>
      <c r="K685" s="218">
        <f t="shared" si="145"/>
        <v>0</v>
      </c>
      <c r="L685" s="21"/>
    </row>
    <row r="686" spans="1:12" s="227" customFormat="1" ht="18" x14ac:dyDescent="0.25">
      <c r="A686" s="228"/>
      <c r="B686" s="304"/>
      <c r="C686" s="304"/>
      <c r="D686" s="282" t="s">
        <v>302</v>
      </c>
      <c r="E686" s="218">
        <v>5</v>
      </c>
      <c r="F686" s="218">
        <v>3.34</v>
      </c>
      <c r="G686" s="218">
        <f t="shared" si="143"/>
        <v>16.68</v>
      </c>
      <c r="H686" s="218">
        <v>3</v>
      </c>
      <c r="I686" s="218">
        <f t="shared" si="144"/>
        <v>16.7</v>
      </c>
      <c r="J686" s="219"/>
      <c r="K686" s="218">
        <f t="shared" si="145"/>
        <v>0</v>
      </c>
      <c r="L686" s="21"/>
    </row>
    <row r="687" spans="1:12" s="227" customFormat="1" ht="18" x14ac:dyDescent="0.25">
      <c r="A687" s="228"/>
      <c r="B687" s="304"/>
      <c r="C687" s="304"/>
      <c r="D687" s="282" t="s">
        <v>560</v>
      </c>
      <c r="E687" s="218">
        <v>1.2</v>
      </c>
      <c r="F687" s="218">
        <v>2.4500000000000002</v>
      </c>
      <c r="G687" s="218">
        <f t="shared" si="143"/>
        <v>7.3000000000000007</v>
      </c>
      <c r="H687" s="218">
        <v>3</v>
      </c>
      <c r="I687" s="218">
        <f t="shared" si="144"/>
        <v>2.94</v>
      </c>
      <c r="J687" s="219"/>
      <c r="K687" s="218">
        <f t="shared" si="145"/>
        <v>0</v>
      </c>
      <c r="L687" s="21"/>
    </row>
    <row r="688" spans="1:12" s="227" customFormat="1" ht="18" x14ac:dyDescent="0.25">
      <c r="A688" s="228"/>
      <c r="B688" s="304"/>
      <c r="C688" s="304"/>
      <c r="D688" s="282" t="s">
        <v>303</v>
      </c>
      <c r="E688" s="218">
        <v>5</v>
      </c>
      <c r="F688" s="218">
        <v>3.34</v>
      </c>
      <c r="G688" s="218">
        <f t="shared" si="143"/>
        <v>16.68</v>
      </c>
      <c r="H688" s="218">
        <v>3</v>
      </c>
      <c r="I688" s="218">
        <f t="shared" si="144"/>
        <v>16.7</v>
      </c>
      <c r="J688" s="219"/>
      <c r="K688" s="218">
        <f t="shared" si="145"/>
        <v>0</v>
      </c>
      <c r="L688" s="21"/>
    </row>
    <row r="689" spans="1:12" s="227" customFormat="1" ht="18" x14ac:dyDescent="0.25">
      <c r="A689" s="228"/>
      <c r="B689" s="304"/>
      <c r="C689" s="304"/>
      <c r="D689" s="282" t="s">
        <v>561</v>
      </c>
      <c r="E689" s="218">
        <v>1.2</v>
      </c>
      <c r="F689" s="218">
        <v>2.2999999999999998</v>
      </c>
      <c r="G689" s="218">
        <f t="shared" si="143"/>
        <v>7</v>
      </c>
      <c r="H689" s="218">
        <v>3</v>
      </c>
      <c r="I689" s="218">
        <f t="shared" si="144"/>
        <v>2.76</v>
      </c>
      <c r="J689" s="219"/>
      <c r="K689" s="218">
        <f t="shared" si="145"/>
        <v>0</v>
      </c>
      <c r="L689" s="21"/>
    </row>
    <row r="690" spans="1:12" s="227" customFormat="1" ht="18" x14ac:dyDescent="0.25">
      <c r="A690" s="228"/>
      <c r="B690" s="304"/>
      <c r="C690" s="304"/>
      <c r="D690" s="282" t="s">
        <v>304</v>
      </c>
      <c r="E690" s="218">
        <v>8</v>
      </c>
      <c r="F690" s="218">
        <v>9.52</v>
      </c>
      <c r="G690" s="218">
        <f t="shared" si="143"/>
        <v>35.04</v>
      </c>
      <c r="H690" s="218">
        <v>3</v>
      </c>
      <c r="I690" s="218">
        <f t="shared" si="144"/>
        <v>76.16</v>
      </c>
      <c r="J690" s="219"/>
      <c r="K690" s="218">
        <f t="shared" si="145"/>
        <v>0</v>
      </c>
      <c r="L690" s="21"/>
    </row>
    <row r="691" spans="1:12" s="227" customFormat="1" ht="18" x14ac:dyDescent="0.25">
      <c r="A691" s="228"/>
      <c r="B691" s="304"/>
      <c r="C691" s="304"/>
      <c r="D691" s="282"/>
      <c r="E691" s="218"/>
      <c r="F691" s="218"/>
      <c r="G691" s="218"/>
      <c r="H691" s="218"/>
      <c r="I691" s="218"/>
      <c r="J691" s="219"/>
      <c r="K691" s="311">
        <f>SUM(K680:K690)</f>
        <v>1</v>
      </c>
      <c r="L691" s="21"/>
    </row>
    <row r="692" spans="1:12" s="227" customFormat="1" ht="77.25" customHeight="1" x14ac:dyDescent="0.25">
      <c r="A692" s="228"/>
      <c r="B692" s="312" t="str">
        <f>'Planila Orçamentária'!C73</f>
        <v>RALO SIFONADA, PVC, DN 100 X 100 X 50 MM, FORNECIDA E INSTALADA EM RAMAIS DE ENCAMINHAMENTO DE ÁGUA PLUVIAL. AF_12/2014_P</v>
      </c>
      <c r="C692" s="304"/>
      <c r="D692" s="282"/>
      <c r="E692" s="218"/>
      <c r="F692" s="218"/>
      <c r="G692" s="218"/>
      <c r="H692" s="218"/>
      <c r="I692" s="218"/>
      <c r="J692" s="219"/>
      <c r="K692" s="311"/>
      <c r="L692" s="21"/>
    </row>
    <row r="693" spans="1:12" s="227" customFormat="1" ht="18" x14ac:dyDescent="0.25">
      <c r="A693" s="228"/>
      <c r="B693" s="304"/>
      <c r="C693" s="304"/>
      <c r="D693" s="282" t="s">
        <v>295</v>
      </c>
      <c r="E693" s="218">
        <v>1.25</v>
      </c>
      <c r="F693" s="218">
        <v>2.35</v>
      </c>
      <c r="G693" s="218">
        <f t="shared" ref="G693:G703" si="146">E693*2+F693*2</f>
        <v>7.2</v>
      </c>
      <c r="H693" s="218">
        <v>3</v>
      </c>
      <c r="I693" s="218">
        <f t="shared" ref="I693:I703" si="147">E693*F693</f>
        <v>2.9375</v>
      </c>
      <c r="J693" s="219">
        <v>1</v>
      </c>
      <c r="K693" s="218">
        <f>J693</f>
        <v>1</v>
      </c>
      <c r="L693" s="21"/>
    </row>
    <row r="694" spans="1:12" s="227" customFormat="1" ht="18" x14ac:dyDescent="0.25">
      <c r="A694" s="228"/>
      <c r="B694" s="304"/>
      <c r="C694" s="304"/>
      <c r="D694" s="282" t="s">
        <v>297</v>
      </c>
      <c r="E694" s="218">
        <v>1.25</v>
      </c>
      <c r="F694" s="218">
        <v>2.35</v>
      </c>
      <c r="G694" s="218">
        <f t="shared" si="146"/>
        <v>7.2</v>
      </c>
      <c r="H694" s="218">
        <v>3</v>
      </c>
      <c r="I694" s="218">
        <f t="shared" si="147"/>
        <v>2.9375</v>
      </c>
      <c r="J694" s="219">
        <v>1</v>
      </c>
      <c r="K694" s="218">
        <f t="shared" ref="K694:K703" si="148">J694</f>
        <v>1</v>
      </c>
      <c r="L694" s="21"/>
    </row>
    <row r="695" spans="1:12" s="227" customFormat="1" ht="18" x14ac:dyDescent="0.25">
      <c r="A695" s="228"/>
      <c r="B695" s="304"/>
      <c r="C695" s="304"/>
      <c r="D695" s="282" t="s">
        <v>559</v>
      </c>
      <c r="E695" s="218">
        <v>2.85</v>
      </c>
      <c r="F695" s="218">
        <v>2</v>
      </c>
      <c r="G695" s="218">
        <f t="shared" si="146"/>
        <v>9.6999999999999993</v>
      </c>
      <c r="H695" s="218">
        <v>3</v>
      </c>
      <c r="I695" s="218">
        <f t="shared" si="147"/>
        <v>5.7</v>
      </c>
      <c r="J695" s="219"/>
      <c r="K695" s="218">
        <f t="shared" si="148"/>
        <v>0</v>
      </c>
      <c r="L695" s="21"/>
    </row>
    <row r="696" spans="1:12" s="227" customFormat="1" ht="18" x14ac:dyDescent="0.25">
      <c r="A696" s="228"/>
      <c r="B696" s="304"/>
      <c r="C696" s="304"/>
      <c r="D696" s="282" t="s">
        <v>299</v>
      </c>
      <c r="E696" s="218">
        <v>3.69</v>
      </c>
      <c r="F696" s="218">
        <v>6.3</v>
      </c>
      <c r="G696" s="218">
        <f t="shared" si="146"/>
        <v>19.98</v>
      </c>
      <c r="H696" s="218">
        <v>3</v>
      </c>
      <c r="I696" s="218">
        <f t="shared" si="147"/>
        <v>23.247</v>
      </c>
      <c r="J696" s="219"/>
      <c r="K696" s="218">
        <f t="shared" si="148"/>
        <v>0</v>
      </c>
      <c r="L696" s="21"/>
    </row>
    <row r="697" spans="1:12" s="227" customFormat="1" ht="18" x14ac:dyDescent="0.25">
      <c r="A697" s="228"/>
      <c r="B697" s="304"/>
      <c r="C697" s="304"/>
      <c r="D697" s="282" t="s">
        <v>300</v>
      </c>
      <c r="E697" s="218">
        <v>5.3</v>
      </c>
      <c r="F697" s="218">
        <v>2.75</v>
      </c>
      <c r="G697" s="218">
        <f t="shared" si="146"/>
        <v>16.100000000000001</v>
      </c>
      <c r="H697" s="218">
        <v>3</v>
      </c>
      <c r="I697" s="218">
        <f t="shared" si="147"/>
        <v>14.574999999999999</v>
      </c>
      <c r="J697" s="219"/>
      <c r="K697" s="218">
        <f t="shared" si="148"/>
        <v>0</v>
      </c>
      <c r="L697" s="21"/>
    </row>
    <row r="698" spans="1:12" s="227" customFormat="1" ht="18" x14ac:dyDescent="0.25">
      <c r="A698" s="228"/>
      <c r="B698" s="304"/>
      <c r="C698" s="304"/>
      <c r="D698" s="282" t="s">
        <v>301</v>
      </c>
      <c r="E698" s="218">
        <v>3.35</v>
      </c>
      <c r="F698" s="218">
        <v>2.75</v>
      </c>
      <c r="G698" s="218">
        <f t="shared" si="146"/>
        <v>12.2</v>
      </c>
      <c r="H698" s="218">
        <v>3</v>
      </c>
      <c r="I698" s="218">
        <f t="shared" si="147"/>
        <v>9.2125000000000004</v>
      </c>
      <c r="J698" s="219"/>
      <c r="K698" s="218">
        <f t="shared" si="148"/>
        <v>0</v>
      </c>
      <c r="L698" s="21"/>
    </row>
    <row r="699" spans="1:12" s="227" customFormat="1" ht="18" x14ac:dyDescent="0.25">
      <c r="A699" s="228"/>
      <c r="B699" s="304"/>
      <c r="C699" s="304"/>
      <c r="D699" s="282" t="s">
        <v>302</v>
      </c>
      <c r="E699" s="218">
        <v>5</v>
      </c>
      <c r="F699" s="218">
        <v>3.34</v>
      </c>
      <c r="G699" s="218">
        <f t="shared" si="146"/>
        <v>16.68</v>
      </c>
      <c r="H699" s="218">
        <v>3</v>
      </c>
      <c r="I699" s="218">
        <f t="shared" si="147"/>
        <v>16.7</v>
      </c>
      <c r="J699" s="219"/>
      <c r="K699" s="218">
        <f t="shared" si="148"/>
        <v>0</v>
      </c>
      <c r="L699" s="21"/>
    </row>
    <row r="700" spans="1:12" s="227" customFormat="1" ht="18" x14ac:dyDescent="0.25">
      <c r="A700" s="228"/>
      <c r="B700" s="304"/>
      <c r="C700" s="304"/>
      <c r="D700" s="282" t="s">
        <v>560</v>
      </c>
      <c r="E700" s="218">
        <v>1.2</v>
      </c>
      <c r="F700" s="218">
        <v>2.4500000000000002</v>
      </c>
      <c r="G700" s="218">
        <f t="shared" si="146"/>
        <v>7.3000000000000007</v>
      </c>
      <c r="H700" s="218">
        <v>3</v>
      </c>
      <c r="I700" s="218">
        <f t="shared" si="147"/>
        <v>2.94</v>
      </c>
      <c r="J700" s="219">
        <v>1</v>
      </c>
      <c r="K700" s="218">
        <f t="shared" si="148"/>
        <v>1</v>
      </c>
      <c r="L700" s="21"/>
    </row>
    <row r="701" spans="1:12" s="227" customFormat="1" ht="18" x14ac:dyDescent="0.25">
      <c r="A701" s="228"/>
      <c r="B701" s="304"/>
      <c r="C701" s="304"/>
      <c r="D701" s="282" t="s">
        <v>303</v>
      </c>
      <c r="E701" s="218">
        <v>5</v>
      </c>
      <c r="F701" s="218">
        <v>3.34</v>
      </c>
      <c r="G701" s="218">
        <f t="shared" si="146"/>
        <v>16.68</v>
      </c>
      <c r="H701" s="218">
        <v>3</v>
      </c>
      <c r="I701" s="218">
        <f t="shared" si="147"/>
        <v>16.7</v>
      </c>
      <c r="J701" s="219"/>
      <c r="K701" s="218">
        <f t="shared" si="148"/>
        <v>0</v>
      </c>
      <c r="L701" s="21"/>
    </row>
    <row r="702" spans="1:12" s="227" customFormat="1" ht="18" x14ac:dyDescent="0.25">
      <c r="A702" s="228"/>
      <c r="B702" s="304"/>
      <c r="C702" s="304"/>
      <c r="D702" s="282" t="s">
        <v>561</v>
      </c>
      <c r="E702" s="218">
        <v>1.2</v>
      </c>
      <c r="F702" s="218">
        <v>2.2999999999999998</v>
      </c>
      <c r="G702" s="218">
        <f t="shared" si="146"/>
        <v>7</v>
      </c>
      <c r="H702" s="218">
        <v>3</v>
      </c>
      <c r="I702" s="218">
        <f t="shared" si="147"/>
        <v>2.76</v>
      </c>
      <c r="J702" s="219">
        <v>1</v>
      </c>
      <c r="K702" s="218">
        <f t="shared" si="148"/>
        <v>1</v>
      </c>
      <c r="L702" s="21"/>
    </row>
    <row r="703" spans="1:12" s="227" customFormat="1" ht="18" x14ac:dyDescent="0.25">
      <c r="A703" s="228"/>
      <c r="B703" s="304"/>
      <c r="C703" s="304"/>
      <c r="D703" s="282" t="s">
        <v>304</v>
      </c>
      <c r="E703" s="218">
        <v>8</v>
      </c>
      <c r="F703" s="218">
        <v>9.52</v>
      </c>
      <c r="G703" s="218">
        <f t="shared" si="146"/>
        <v>35.04</v>
      </c>
      <c r="H703" s="218">
        <v>3</v>
      </c>
      <c r="I703" s="218">
        <f t="shared" si="147"/>
        <v>76.16</v>
      </c>
      <c r="J703" s="219"/>
      <c r="K703" s="218">
        <f t="shared" si="148"/>
        <v>0</v>
      </c>
      <c r="L703" s="21"/>
    </row>
    <row r="704" spans="1:12" s="227" customFormat="1" ht="18" x14ac:dyDescent="0.25">
      <c r="A704" s="228"/>
      <c r="B704" s="304"/>
      <c r="C704" s="304"/>
      <c r="D704" s="282"/>
      <c r="E704" s="218"/>
      <c r="F704" s="218"/>
      <c r="G704" s="218"/>
      <c r="H704" s="218"/>
      <c r="I704" s="218"/>
      <c r="J704" s="219"/>
      <c r="K704" s="311">
        <f>SUM(K693:K703)</f>
        <v>4</v>
      </c>
      <c r="L704" s="21"/>
    </row>
    <row r="705" spans="1:12" s="227" customFormat="1" ht="47.25" customHeight="1" x14ac:dyDescent="0.25">
      <c r="A705" s="228"/>
      <c r="B705" s="312" t="str">
        <f>'Planila Orçamentária'!C74</f>
        <v xml:space="preserve">Saboneteira de louça branca  </v>
      </c>
      <c r="C705" s="304"/>
      <c r="D705" s="282"/>
      <c r="E705" s="218"/>
      <c r="F705" s="218"/>
      <c r="G705" s="218"/>
      <c r="H705" s="218"/>
      <c r="I705" s="218"/>
      <c r="J705" s="219"/>
      <c r="K705" s="311"/>
      <c r="L705" s="21"/>
    </row>
    <row r="706" spans="1:12" s="227" customFormat="1" ht="18" x14ac:dyDescent="0.25">
      <c r="A706" s="228"/>
      <c r="B706" s="304"/>
      <c r="C706" s="304"/>
      <c r="D706" s="282" t="s">
        <v>295</v>
      </c>
      <c r="E706" s="218">
        <v>1.25</v>
      </c>
      <c r="F706" s="218">
        <v>2.35</v>
      </c>
      <c r="G706" s="218">
        <f t="shared" ref="G706:G716" si="149">E706*2+F706*2</f>
        <v>7.2</v>
      </c>
      <c r="H706" s="218">
        <v>3</v>
      </c>
      <c r="I706" s="218">
        <f t="shared" ref="I706:I716" si="150">E706*F706</f>
        <v>2.9375</v>
      </c>
      <c r="J706" s="219"/>
      <c r="K706" s="218">
        <f>J706</f>
        <v>0</v>
      </c>
      <c r="L706" s="21"/>
    </row>
    <row r="707" spans="1:12" s="227" customFormat="1" ht="18" x14ac:dyDescent="0.25">
      <c r="A707" s="228"/>
      <c r="B707" s="304"/>
      <c r="C707" s="304"/>
      <c r="D707" s="282" t="s">
        <v>297</v>
      </c>
      <c r="E707" s="218">
        <v>1.25</v>
      </c>
      <c r="F707" s="218">
        <v>2.35</v>
      </c>
      <c r="G707" s="218">
        <f t="shared" si="149"/>
        <v>7.2</v>
      </c>
      <c r="H707" s="218">
        <v>3</v>
      </c>
      <c r="I707" s="218">
        <f t="shared" si="150"/>
        <v>2.9375</v>
      </c>
      <c r="J707" s="219"/>
      <c r="K707" s="218">
        <f t="shared" ref="K707:K716" si="151">J707</f>
        <v>0</v>
      </c>
      <c r="L707" s="21"/>
    </row>
    <row r="708" spans="1:12" s="227" customFormat="1" ht="18" x14ac:dyDescent="0.25">
      <c r="A708" s="228"/>
      <c r="B708" s="304"/>
      <c r="C708" s="304"/>
      <c r="D708" s="282" t="s">
        <v>559</v>
      </c>
      <c r="E708" s="218">
        <v>2.85</v>
      </c>
      <c r="F708" s="218">
        <v>2</v>
      </c>
      <c r="G708" s="218">
        <f t="shared" si="149"/>
        <v>9.6999999999999993</v>
      </c>
      <c r="H708" s="218">
        <v>3</v>
      </c>
      <c r="I708" s="218">
        <f t="shared" si="150"/>
        <v>5.7</v>
      </c>
      <c r="J708" s="219"/>
      <c r="K708" s="218">
        <f t="shared" si="151"/>
        <v>0</v>
      </c>
      <c r="L708" s="21"/>
    </row>
    <row r="709" spans="1:12" s="227" customFormat="1" ht="18" x14ac:dyDescent="0.25">
      <c r="A709" s="228"/>
      <c r="B709" s="304"/>
      <c r="C709" s="304"/>
      <c r="D709" s="282" t="s">
        <v>299</v>
      </c>
      <c r="E709" s="218">
        <v>3.69</v>
      </c>
      <c r="F709" s="218">
        <v>6.3</v>
      </c>
      <c r="G709" s="218">
        <f t="shared" si="149"/>
        <v>19.98</v>
      </c>
      <c r="H709" s="218">
        <v>3</v>
      </c>
      <c r="I709" s="218">
        <f t="shared" si="150"/>
        <v>23.247</v>
      </c>
      <c r="J709" s="219"/>
      <c r="K709" s="218">
        <f t="shared" si="151"/>
        <v>0</v>
      </c>
      <c r="L709" s="21"/>
    </row>
    <row r="710" spans="1:12" s="227" customFormat="1" ht="18" x14ac:dyDescent="0.25">
      <c r="A710" s="228"/>
      <c r="B710" s="304"/>
      <c r="C710" s="304"/>
      <c r="D710" s="282" t="s">
        <v>300</v>
      </c>
      <c r="E710" s="218">
        <v>5.3</v>
      </c>
      <c r="F710" s="218">
        <v>2.75</v>
      </c>
      <c r="G710" s="218">
        <f t="shared" si="149"/>
        <v>16.100000000000001</v>
      </c>
      <c r="H710" s="218">
        <v>3</v>
      </c>
      <c r="I710" s="218">
        <f t="shared" si="150"/>
        <v>14.574999999999999</v>
      </c>
      <c r="J710" s="219"/>
      <c r="K710" s="218">
        <f t="shared" si="151"/>
        <v>0</v>
      </c>
      <c r="L710" s="21"/>
    </row>
    <row r="711" spans="1:12" s="227" customFormat="1" ht="18" x14ac:dyDescent="0.25">
      <c r="A711" s="228"/>
      <c r="B711" s="304"/>
      <c r="C711" s="304"/>
      <c r="D711" s="282" t="s">
        <v>301</v>
      </c>
      <c r="E711" s="218">
        <v>3.35</v>
      </c>
      <c r="F711" s="218">
        <v>2.75</v>
      </c>
      <c r="G711" s="218">
        <f t="shared" si="149"/>
        <v>12.2</v>
      </c>
      <c r="H711" s="218">
        <v>3</v>
      </c>
      <c r="I711" s="218">
        <f t="shared" si="150"/>
        <v>9.2125000000000004</v>
      </c>
      <c r="J711" s="219"/>
      <c r="K711" s="218">
        <f t="shared" si="151"/>
        <v>0</v>
      </c>
      <c r="L711" s="21"/>
    </row>
    <row r="712" spans="1:12" s="227" customFormat="1" ht="18" x14ac:dyDescent="0.25">
      <c r="A712" s="228"/>
      <c r="B712" s="304"/>
      <c r="C712" s="304"/>
      <c r="D712" s="282" t="s">
        <v>302</v>
      </c>
      <c r="E712" s="218">
        <v>5</v>
      </c>
      <c r="F712" s="218">
        <v>3.34</v>
      </c>
      <c r="G712" s="218">
        <f t="shared" si="149"/>
        <v>16.68</v>
      </c>
      <c r="H712" s="218">
        <v>3</v>
      </c>
      <c r="I712" s="218">
        <f t="shared" si="150"/>
        <v>16.7</v>
      </c>
      <c r="J712" s="219"/>
      <c r="K712" s="218">
        <f t="shared" si="151"/>
        <v>0</v>
      </c>
      <c r="L712" s="21"/>
    </row>
    <row r="713" spans="1:12" s="227" customFormat="1" ht="18" x14ac:dyDescent="0.25">
      <c r="A713" s="228"/>
      <c r="B713" s="304"/>
      <c r="C713" s="304"/>
      <c r="D713" s="282" t="s">
        <v>560</v>
      </c>
      <c r="E713" s="218">
        <v>1.2</v>
      </c>
      <c r="F713" s="218">
        <v>2.4500000000000002</v>
      </c>
      <c r="G713" s="218">
        <f t="shared" si="149"/>
        <v>7.3000000000000007</v>
      </c>
      <c r="H713" s="218">
        <v>3</v>
      </c>
      <c r="I713" s="218">
        <f t="shared" si="150"/>
        <v>2.94</v>
      </c>
      <c r="J713" s="219">
        <v>1</v>
      </c>
      <c r="K713" s="218">
        <f t="shared" si="151"/>
        <v>1</v>
      </c>
      <c r="L713" s="21"/>
    </row>
    <row r="714" spans="1:12" s="227" customFormat="1" ht="18" x14ac:dyDescent="0.25">
      <c r="A714" s="228"/>
      <c r="B714" s="304"/>
      <c r="C714" s="304"/>
      <c r="D714" s="282" t="s">
        <v>303</v>
      </c>
      <c r="E714" s="218">
        <v>5</v>
      </c>
      <c r="F714" s="218">
        <v>3.34</v>
      </c>
      <c r="G714" s="218">
        <f t="shared" si="149"/>
        <v>16.68</v>
      </c>
      <c r="H714" s="218">
        <v>3</v>
      </c>
      <c r="I714" s="218">
        <f t="shared" si="150"/>
        <v>16.7</v>
      </c>
      <c r="J714" s="219"/>
      <c r="K714" s="218">
        <f t="shared" si="151"/>
        <v>0</v>
      </c>
      <c r="L714" s="21"/>
    </row>
    <row r="715" spans="1:12" s="227" customFormat="1" ht="18" x14ac:dyDescent="0.25">
      <c r="A715" s="228"/>
      <c r="B715" s="304"/>
      <c r="C715" s="304"/>
      <c r="D715" s="282" t="s">
        <v>561</v>
      </c>
      <c r="E715" s="218">
        <v>1.2</v>
      </c>
      <c r="F715" s="218">
        <v>2.2999999999999998</v>
      </c>
      <c r="G715" s="218">
        <f t="shared" si="149"/>
        <v>7</v>
      </c>
      <c r="H715" s="218">
        <v>3</v>
      </c>
      <c r="I715" s="218">
        <f t="shared" si="150"/>
        <v>2.76</v>
      </c>
      <c r="J715" s="219">
        <v>1</v>
      </c>
      <c r="K715" s="218">
        <f t="shared" si="151"/>
        <v>1</v>
      </c>
      <c r="L715" s="21"/>
    </row>
    <row r="716" spans="1:12" s="227" customFormat="1" ht="18" x14ac:dyDescent="0.25">
      <c r="A716" s="228"/>
      <c r="B716" s="304"/>
      <c r="C716" s="304"/>
      <c r="D716" s="282" t="s">
        <v>304</v>
      </c>
      <c r="E716" s="218">
        <v>8</v>
      </c>
      <c r="F716" s="218">
        <v>9.52</v>
      </c>
      <c r="G716" s="218">
        <f t="shared" si="149"/>
        <v>35.04</v>
      </c>
      <c r="H716" s="218">
        <v>3</v>
      </c>
      <c r="I716" s="218">
        <f t="shared" si="150"/>
        <v>76.16</v>
      </c>
      <c r="J716" s="219"/>
      <c r="K716" s="218">
        <f t="shared" si="151"/>
        <v>0</v>
      </c>
      <c r="L716" s="21"/>
    </row>
    <row r="717" spans="1:12" s="227" customFormat="1" ht="18" x14ac:dyDescent="0.25">
      <c r="A717" s="228"/>
      <c r="B717" s="304"/>
      <c r="C717" s="304"/>
      <c r="D717" s="282"/>
      <c r="E717" s="218"/>
      <c r="F717" s="218"/>
      <c r="G717" s="218"/>
      <c r="H717" s="218"/>
      <c r="I717" s="218"/>
      <c r="J717" s="219"/>
      <c r="K717" s="311">
        <f>SUM(K706:K716)</f>
        <v>2</v>
      </c>
      <c r="L717" s="21"/>
    </row>
    <row r="718" spans="1:12" s="227" customFormat="1" ht="48.75" customHeight="1" x14ac:dyDescent="0.25">
      <c r="A718" s="228"/>
      <c r="B718" s="312" t="str">
        <f>'Planila Orçamentária'!C75</f>
        <v xml:space="preserve">Chuveiro metal cromado  </v>
      </c>
      <c r="C718" s="304"/>
      <c r="D718" s="282"/>
      <c r="E718" s="218"/>
      <c r="F718" s="218"/>
      <c r="G718" s="218"/>
      <c r="H718" s="218"/>
      <c r="I718" s="218"/>
      <c r="J718" s="219"/>
      <c r="K718" s="311"/>
      <c r="L718" s="21"/>
    </row>
    <row r="719" spans="1:12" s="227" customFormat="1" ht="18" x14ac:dyDescent="0.25">
      <c r="A719" s="228"/>
      <c r="B719" s="304"/>
      <c r="C719" s="304"/>
      <c r="D719" s="282" t="s">
        <v>295</v>
      </c>
      <c r="E719" s="218">
        <v>1.25</v>
      </c>
      <c r="F719" s="218">
        <v>2.35</v>
      </c>
      <c r="G719" s="218">
        <f t="shared" ref="G719:G729" si="152">E719*2+F719*2</f>
        <v>7.2</v>
      </c>
      <c r="H719" s="218">
        <v>3</v>
      </c>
      <c r="I719" s="218">
        <f t="shared" ref="I719:I729" si="153">E719*F719</f>
        <v>2.9375</v>
      </c>
      <c r="J719" s="219"/>
      <c r="K719" s="218">
        <f>J719</f>
        <v>0</v>
      </c>
      <c r="L719" s="21"/>
    </row>
    <row r="720" spans="1:12" s="227" customFormat="1" ht="18" x14ac:dyDescent="0.25">
      <c r="A720" s="228"/>
      <c r="B720" s="304"/>
      <c r="C720" s="304"/>
      <c r="D720" s="282" t="s">
        <v>297</v>
      </c>
      <c r="E720" s="218">
        <v>1.25</v>
      </c>
      <c r="F720" s="218">
        <v>2.35</v>
      </c>
      <c r="G720" s="218">
        <f t="shared" si="152"/>
        <v>7.2</v>
      </c>
      <c r="H720" s="218">
        <v>3</v>
      </c>
      <c r="I720" s="218">
        <f t="shared" si="153"/>
        <v>2.9375</v>
      </c>
      <c r="J720" s="219"/>
      <c r="K720" s="218">
        <f t="shared" ref="K720:K729" si="154">J720</f>
        <v>0</v>
      </c>
      <c r="L720" s="21"/>
    </row>
    <row r="721" spans="1:12" s="227" customFormat="1" ht="18" x14ac:dyDescent="0.25">
      <c r="A721" s="228"/>
      <c r="B721" s="304"/>
      <c r="C721" s="304"/>
      <c r="D721" s="282" t="s">
        <v>559</v>
      </c>
      <c r="E721" s="218">
        <v>2.85</v>
      </c>
      <c r="F721" s="218">
        <v>2</v>
      </c>
      <c r="G721" s="218">
        <f t="shared" si="152"/>
        <v>9.6999999999999993</v>
      </c>
      <c r="H721" s="218">
        <v>3</v>
      </c>
      <c r="I721" s="218">
        <f t="shared" si="153"/>
        <v>5.7</v>
      </c>
      <c r="J721" s="219"/>
      <c r="K721" s="218">
        <f t="shared" si="154"/>
        <v>0</v>
      </c>
      <c r="L721" s="21"/>
    </row>
    <row r="722" spans="1:12" s="227" customFormat="1" ht="18" x14ac:dyDescent="0.25">
      <c r="A722" s="228"/>
      <c r="B722" s="304"/>
      <c r="C722" s="304"/>
      <c r="D722" s="282" t="s">
        <v>299</v>
      </c>
      <c r="E722" s="218">
        <v>3.69</v>
      </c>
      <c r="F722" s="218">
        <v>6.3</v>
      </c>
      <c r="G722" s="218">
        <f t="shared" si="152"/>
        <v>19.98</v>
      </c>
      <c r="H722" s="218">
        <v>3</v>
      </c>
      <c r="I722" s="218">
        <f t="shared" si="153"/>
        <v>23.247</v>
      </c>
      <c r="J722" s="219"/>
      <c r="K722" s="218">
        <f t="shared" si="154"/>
        <v>0</v>
      </c>
      <c r="L722" s="21"/>
    </row>
    <row r="723" spans="1:12" s="227" customFormat="1" ht="18" x14ac:dyDescent="0.25">
      <c r="A723" s="228"/>
      <c r="B723" s="304"/>
      <c r="C723" s="304"/>
      <c r="D723" s="282" t="s">
        <v>300</v>
      </c>
      <c r="E723" s="218">
        <v>5.3</v>
      </c>
      <c r="F723" s="218">
        <v>2.75</v>
      </c>
      <c r="G723" s="218">
        <f t="shared" si="152"/>
        <v>16.100000000000001</v>
      </c>
      <c r="H723" s="218">
        <v>3</v>
      </c>
      <c r="I723" s="218">
        <f t="shared" si="153"/>
        <v>14.574999999999999</v>
      </c>
      <c r="J723" s="219"/>
      <c r="K723" s="218">
        <f t="shared" si="154"/>
        <v>0</v>
      </c>
      <c r="L723" s="21"/>
    </row>
    <row r="724" spans="1:12" s="227" customFormat="1" ht="18" x14ac:dyDescent="0.25">
      <c r="A724" s="228"/>
      <c r="B724" s="304"/>
      <c r="C724" s="304"/>
      <c r="D724" s="282" t="s">
        <v>301</v>
      </c>
      <c r="E724" s="218">
        <v>3.35</v>
      </c>
      <c r="F724" s="218">
        <v>2.75</v>
      </c>
      <c r="G724" s="218">
        <f t="shared" si="152"/>
        <v>12.2</v>
      </c>
      <c r="H724" s="218">
        <v>3</v>
      </c>
      <c r="I724" s="218">
        <f t="shared" si="153"/>
        <v>9.2125000000000004</v>
      </c>
      <c r="J724" s="219"/>
      <c r="K724" s="218">
        <f t="shared" si="154"/>
        <v>0</v>
      </c>
      <c r="L724" s="21"/>
    </row>
    <row r="725" spans="1:12" s="227" customFormat="1" ht="18" x14ac:dyDescent="0.25">
      <c r="A725" s="228"/>
      <c r="B725" s="304"/>
      <c r="C725" s="304"/>
      <c r="D725" s="282" t="s">
        <v>302</v>
      </c>
      <c r="E725" s="218">
        <v>5</v>
      </c>
      <c r="F725" s="218">
        <v>3.34</v>
      </c>
      <c r="G725" s="218">
        <f t="shared" si="152"/>
        <v>16.68</v>
      </c>
      <c r="H725" s="218">
        <v>3</v>
      </c>
      <c r="I725" s="218">
        <f t="shared" si="153"/>
        <v>16.7</v>
      </c>
      <c r="J725" s="219"/>
      <c r="K725" s="218">
        <f t="shared" si="154"/>
        <v>0</v>
      </c>
      <c r="L725" s="21"/>
    </row>
    <row r="726" spans="1:12" s="227" customFormat="1" ht="18" x14ac:dyDescent="0.25">
      <c r="A726" s="228"/>
      <c r="B726" s="304"/>
      <c r="C726" s="304"/>
      <c r="D726" s="282" t="s">
        <v>560</v>
      </c>
      <c r="E726" s="218">
        <v>1.2</v>
      </c>
      <c r="F726" s="218">
        <v>2.4500000000000002</v>
      </c>
      <c r="G726" s="218">
        <f t="shared" si="152"/>
        <v>7.3000000000000007</v>
      </c>
      <c r="H726" s="218">
        <v>3</v>
      </c>
      <c r="I726" s="218">
        <f t="shared" si="153"/>
        <v>2.94</v>
      </c>
      <c r="J726" s="219">
        <v>1</v>
      </c>
      <c r="K726" s="218">
        <f t="shared" si="154"/>
        <v>1</v>
      </c>
      <c r="L726" s="21"/>
    </row>
    <row r="727" spans="1:12" s="227" customFormat="1" ht="18" x14ac:dyDescent="0.25">
      <c r="A727" s="228"/>
      <c r="B727" s="304"/>
      <c r="C727" s="304"/>
      <c r="D727" s="282" t="s">
        <v>303</v>
      </c>
      <c r="E727" s="218">
        <v>5</v>
      </c>
      <c r="F727" s="218">
        <v>3.34</v>
      </c>
      <c r="G727" s="218">
        <f t="shared" si="152"/>
        <v>16.68</v>
      </c>
      <c r="H727" s="218">
        <v>3</v>
      </c>
      <c r="I727" s="218">
        <f t="shared" si="153"/>
        <v>16.7</v>
      </c>
      <c r="J727" s="219"/>
      <c r="K727" s="218">
        <f t="shared" si="154"/>
        <v>0</v>
      </c>
      <c r="L727" s="21"/>
    </row>
    <row r="728" spans="1:12" s="227" customFormat="1" ht="18" x14ac:dyDescent="0.25">
      <c r="A728" s="228"/>
      <c r="B728" s="304"/>
      <c r="C728" s="304"/>
      <c r="D728" s="282" t="s">
        <v>561</v>
      </c>
      <c r="E728" s="218">
        <v>1.2</v>
      </c>
      <c r="F728" s="218">
        <v>2.2999999999999998</v>
      </c>
      <c r="G728" s="218">
        <f t="shared" si="152"/>
        <v>7</v>
      </c>
      <c r="H728" s="218">
        <v>3</v>
      </c>
      <c r="I728" s="218">
        <f t="shared" si="153"/>
        <v>2.76</v>
      </c>
      <c r="J728" s="219">
        <v>1</v>
      </c>
      <c r="K728" s="218">
        <f t="shared" si="154"/>
        <v>1</v>
      </c>
      <c r="L728" s="21"/>
    </row>
    <row r="729" spans="1:12" s="227" customFormat="1" ht="18" x14ac:dyDescent="0.25">
      <c r="A729" s="228"/>
      <c r="B729" s="304"/>
      <c r="C729" s="304"/>
      <c r="D729" s="282" t="s">
        <v>304</v>
      </c>
      <c r="E729" s="218">
        <v>8</v>
      </c>
      <c r="F729" s="218">
        <v>9.52</v>
      </c>
      <c r="G729" s="218">
        <f t="shared" si="152"/>
        <v>35.04</v>
      </c>
      <c r="H729" s="218">
        <v>3</v>
      </c>
      <c r="I729" s="218">
        <f t="shared" si="153"/>
        <v>76.16</v>
      </c>
      <c r="J729" s="219"/>
      <c r="K729" s="218">
        <f t="shared" si="154"/>
        <v>0</v>
      </c>
      <c r="L729" s="21"/>
    </row>
    <row r="730" spans="1:12" s="227" customFormat="1" ht="18" x14ac:dyDescent="0.25">
      <c r="A730" s="228"/>
      <c r="B730" s="304"/>
      <c r="C730" s="304"/>
      <c r="D730" s="282"/>
      <c r="E730" s="218"/>
      <c r="F730" s="218"/>
      <c r="G730" s="218"/>
      <c r="H730" s="218"/>
      <c r="I730" s="218"/>
      <c r="J730" s="219"/>
      <c r="K730" s="311">
        <f>SUM(K719:K729)</f>
        <v>2</v>
      </c>
      <c r="L730" s="21"/>
    </row>
    <row r="731" spans="1:12" s="227" customFormat="1" ht="39.75" customHeight="1" x14ac:dyDescent="0.25">
      <c r="A731" s="228"/>
      <c r="B731" s="312" t="str">
        <f>'Planila Orçamentária'!C76</f>
        <v xml:space="preserve">Porta-sabão líquido </v>
      </c>
      <c r="C731" s="304"/>
      <c r="D731" s="282"/>
      <c r="E731" s="218"/>
      <c r="F731" s="218"/>
      <c r="G731" s="218"/>
      <c r="H731" s="218"/>
      <c r="I731" s="218"/>
      <c r="J731" s="219"/>
      <c r="K731" s="311"/>
      <c r="L731" s="21"/>
    </row>
    <row r="732" spans="1:12" s="227" customFormat="1" ht="18" x14ac:dyDescent="0.25">
      <c r="A732" s="228"/>
      <c r="B732" s="304"/>
      <c r="C732" s="304"/>
      <c r="D732" s="282" t="s">
        <v>295</v>
      </c>
      <c r="E732" s="218">
        <v>1.25</v>
      </c>
      <c r="F732" s="218">
        <v>2.35</v>
      </c>
      <c r="G732" s="218">
        <f t="shared" ref="G732:G742" si="155">E732*2+F732*2</f>
        <v>7.2</v>
      </c>
      <c r="H732" s="218">
        <v>3</v>
      </c>
      <c r="I732" s="218">
        <f t="shared" ref="I732:I742" si="156">E732*F732</f>
        <v>2.9375</v>
      </c>
      <c r="J732" s="219">
        <v>1</v>
      </c>
      <c r="K732" s="218">
        <f>J732</f>
        <v>1</v>
      </c>
      <c r="L732" s="21"/>
    </row>
    <row r="733" spans="1:12" s="227" customFormat="1" ht="18" x14ac:dyDescent="0.25">
      <c r="A733" s="228"/>
      <c r="B733" s="304"/>
      <c r="C733" s="304"/>
      <c r="D733" s="282" t="s">
        <v>297</v>
      </c>
      <c r="E733" s="218">
        <v>1.25</v>
      </c>
      <c r="F733" s="218">
        <v>2.35</v>
      </c>
      <c r="G733" s="218">
        <f t="shared" si="155"/>
        <v>7.2</v>
      </c>
      <c r="H733" s="218">
        <v>3</v>
      </c>
      <c r="I733" s="218">
        <f t="shared" si="156"/>
        <v>2.9375</v>
      </c>
      <c r="J733" s="219">
        <v>1</v>
      </c>
      <c r="K733" s="218">
        <f t="shared" ref="K733:K742" si="157">J733</f>
        <v>1</v>
      </c>
      <c r="L733" s="21"/>
    </row>
    <row r="734" spans="1:12" s="227" customFormat="1" ht="18" x14ac:dyDescent="0.25">
      <c r="A734" s="228"/>
      <c r="B734" s="304"/>
      <c r="C734" s="304"/>
      <c r="D734" s="282" t="s">
        <v>559</v>
      </c>
      <c r="E734" s="218">
        <v>2.85</v>
      </c>
      <c r="F734" s="218">
        <v>2</v>
      </c>
      <c r="G734" s="218">
        <f t="shared" si="155"/>
        <v>9.6999999999999993</v>
      </c>
      <c r="H734" s="218">
        <v>3</v>
      </c>
      <c r="I734" s="218">
        <f t="shared" si="156"/>
        <v>5.7</v>
      </c>
      <c r="J734" s="219"/>
      <c r="K734" s="218">
        <f t="shared" si="157"/>
        <v>0</v>
      </c>
      <c r="L734" s="21"/>
    </row>
    <row r="735" spans="1:12" s="227" customFormat="1" ht="18" x14ac:dyDescent="0.25">
      <c r="A735" s="228"/>
      <c r="B735" s="304"/>
      <c r="C735" s="304"/>
      <c r="D735" s="282" t="s">
        <v>299</v>
      </c>
      <c r="E735" s="218">
        <v>3.69</v>
      </c>
      <c r="F735" s="218">
        <v>6.3</v>
      </c>
      <c r="G735" s="218">
        <f t="shared" si="155"/>
        <v>19.98</v>
      </c>
      <c r="H735" s="218">
        <v>3</v>
      </c>
      <c r="I735" s="218">
        <f t="shared" si="156"/>
        <v>23.247</v>
      </c>
      <c r="J735" s="219"/>
      <c r="K735" s="218">
        <f t="shared" si="157"/>
        <v>0</v>
      </c>
      <c r="L735" s="21"/>
    </row>
    <row r="736" spans="1:12" s="227" customFormat="1" ht="18" x14ac:dyDescent="0.25">
      <c r="A736" s="228"/>
      <c r="B736" s="304"/>
      <c r="C736" s="304"/>
      <c r="D736" s="282" t="s">
        <v>300</v>
      </c>
      <c r="E736" s="218">
        <v>5.3</v>
      </c>
      <c r="F736" s="218">
        <v>2.75</v>
      </c>
      <c r="G736" s="218">
        <f t="shared" si="155"/>
        <v>16.100000000000001</v>
      </c>
      <c r="H736" s="218">
        <v>3</v>
      </c>
      <c r="I736" s="218">
        <f t="shared" si="156"/>
        <v>14.574999999999999</v>
      </c>
      <c r="J736" s="219"/>
      <c r="K736" s="218">
        <f t="shared" si="157"/>
        <v>0</v>
      </c>
      <c r="L736" s="21"/>
    </row>
    <row r="737" spans="1:12" s="227" customFormat="1" ht="18" x14ac:dyDescent="0.25">
      <c r="A737" s="228"/>
      <c r="B737" s="304"/>
      <c r="C737" s="304"/>
      <c r="D737" s="282" t="s">
        <v>301</v>
      </c>
      <c r="E737" s="218">
        <v>3.35</v>
      </c>
      <c r="F737" s="218">
        <v>2.75</v>
      </c>
      <c r="G737" s="218">
        <f t="shared" si="155"/>
        <v>12.2</v>
      </c>
      <c r="H737" s="218">
        <v>3</v>
      </c>
      <c r="I737" s="218">
        <f t="shared" si="156"/>
        <v>9.2125000000000004</v>
      </c>
      <c r="J737" s="219">
        <v>1</v>
      </c>
      <c r="K737" s="218">
        <f t="shared" si="157"/>
        <v>1</v>
      </c>
      <c r="L737" s="21"/>
    </row>
    <row r="738" spans="1:12" s="227" customFormat="1" ht="18" x14ac:dyDescent="0.25">
      <c r="A738" s="228"/>
      <c r="B738" s="304"/>
      <c r="C738" s="304"/>
      <c r="D738" s="282" t="s">
        <v>302</v>
      </c>
      <c r="E738" s="218">
        <v>5</v>
      </c>
      <c r="F738" s="218">
        <v>3.34</v>
      </c>
      <c r="G738" s="218">
        <f t="shared" si="155"/>
        <v>16.68</v>
      </c>
      <c r="H738" s="218">
        <v>3</v>
      </c>
      <c r="I738" s="218">
        <f t="shared" si="156"/>
        <v>16.7</v>
      </c>
      <c r="J738" s="219"/>
      <c r="K738" s="218">
        <f t="shared" si="157"/>
        <v>0</v>
      </c>
      <c r="L738" s="21"/>
    </row>
    <row r="739" spans="1:12" s="227" customFormat="1" ht="18" x14ac:dyDescent="0.25">
      <c r="A739" s="228"/>
      <c r="B739" s="304"/>
      <c r="C739" s="304"/>
      <c r="D739" s="282" t="s">
        <v>560</v>
      </c>
      <c r="E739" s="218">
        <v>1.2</v>
      </c>
      <c r="F739" s="218">
        <v>2.4500000000000002</v>
      </c>
      <c r="G739" s="218">
        <f t="shared" si="155"/>
        <v>7.3000000000000007</v>
      </c>
      <c r="H739" s="218">
        <v>3</v>
      </c>
      <c r="I739" s="218">
        <f t="shared" si="156"/>
        <v>2.94</v>
      </c>
      <c r="J739" s="219">
        <v>1</v>
      </c>
      <c r="K739" s="218">
        <f t="shared" si="157"/>
        <v>1</v>
      </c>
      <c r="L739" s="21"/>
    </row>
    <row r="740" spans="1:12" s="227" customFormat="1" ht="18" x14ac:dyDescent="0.25">
      <c r="A740" s="228"/>
      <c r="B740" s="304"/>
      <c r="C740" s="304"/>
      <c r="D740" s="282" t="s">
        <v>303</v>
      </c>
      <c r="E740" s="218">
        <v>5</v>
      </c>
      <c r="F740" s="218">
        <v>3.34</v>
      </c>
      <c r="G740" s="218">
        <f t="shared" si="155"/>
        <v>16.68</v>
      </c>
      <c r="H740" s="218">
        <v>3</v>
      </c>
      <c r="I740" s="218">
        <f t="shared" si="156"/>
        <v>16.7</v>
      </c>
      <c r="J740" s="219"/>
      <c r="K740" s="218">
        <f t="shared" si="157"/>
        <v>0</v>
      </c>
      <c r="L740" s="21"/>
    </row>
    <row r="741" spans="1:12" s="227" customFormat="1" ht="18" x14ac:dyDescent="0.25">
      <c r="A741" s="228"/>
      <c r="B741" s="304"/>
      <c r="C741" s="304"/>
      <c r="D741" s="282" t="s">
        <v>561</v>
      </c>
      <c r="E741" s="218">
        <v>1.2</v>
      </c>
      <c r="F741" s="218">
        <v>2.2999999999999998</v>
      </c>
      <c r="G741" s="218">
        <f t="shared" si="155"/>
        <v>7</v>
      </c>
      <c r="H741" s="218">
        <v>3</v>
      </c>
      <c r="I741" s="218">
        <f t="shared" si="156"/>
        <v>2.76</v>
      </c>
      <c r="J741" s="219">
        <v>1</v>
      </c>
      <c r="K741" s="218">
        <f t="shared" si="157"/>
        <v>1</v>
      </c>
      <c r="L741" s="21"/>
    </row>
    <row r="742" spans="1:12" s="227" customFormat="1" ht="18" x14ac:dyDescent="0.25">
      <c r="A742" s="228"/>
      <c r="B742" s="304"/>
      <c r="C742" s="304"/>
      <c r="D742" s="282" t="s">
        <v>304</v>
      </c>
      <c r="E742" s="218">
        <v>8</v>
      </c>
      <c r="F742" s="218">
        <v>9.52</v>
      </c>
      <c r="G742" s="218">
        <f t="shared" si="155"/>
        <v>35.04</v>
      </c>
      <c r="H742" s="218">
        <v>3</v>
      </c>
      <c r="I742" s="218">
        <f t="shared" si="156"/>
        <v>76.16</v>
      </c>
      <c r="J742" s="219"/>
      <c r="K742" s="218">
        <f t="shared" si="157"/>
        <v>0</v>
      </c>
      <c r="L742" s="21"/>
    </row>
    <row r="743" spans="1:12" s="227" customFormat="1" ht="18" x14ac:dyDescent="0.25">
      <c r="A743" s="228"/>
      <c r="B743" s="304"/>
      <c r="C743" s="304"/>
      <c r="D743" s="282"/>
      <c r="E743" s="218"/>
      <c r="F743" s="218"/>
      <c r="G743" s="218"/>
      <c r="H743" s="218"/>
      <c r="I743" s="218"/>
      <c r="J743" s="219"/>
      <c r="K743" s="311">
        <f>SUM(K732:K742)</f>
        <v>5</v>
      </c>
      <c r="L743" s="21"/>
    </row>
    <row r="744" spans="1:12" s="227" customFormat="1" ht="54.75" customHeight="1" x14ac:dyDescent="0.25">
      <c r="A744" s="228"/>
      <c r="B744" s="312" t="str">
        <f>'Planila Orçamentária'!C77</f>
        <v>Porta-papel de louça branca  seinfra c</v>
      </c>
      <c r="C744" s="304"/>
      <c r="D744" s="282"/>
      <c r="E744" s="218"/>
      <c r="F744" s="218"/>
      <c r="G744" s="218"/>
      <c r="H744" s="218"/>
      <c r="I744" s="218"/>
      <c r="J744" s="219"/>
      <c r="K744" s="311"/>
      <c r="L744" s="21"/>
    </row>
    <row r="745" spans="1:12" s="227" customFormat="1" ht="18" x14ac:dyDescent="0.25">
      <c r="A745" s="228"/>
      <c r="B745" s="304"/>
      <c r="C745" s="304"/>
      <c r="D745" s="282" t="s">
        <v>295</v>
      </c>
      <c r="E745" s="218">
        <v>1.25</v>
      </c>
      <c r="F745" s="218">
        <v>2.35</v>
      </c>
      <c r="G745" s="218">
        <f t="shared" ref="G745:G755" si="158">E745*2+F745*2</f>
        <v>7.2</v>
      </c>
      <c r="H745" s="218">
        <v>3</v>
      </c>
      <c r="I745" s="218">
        <f t="shared" ref="I745:I755" si="159">E745*F745</f>
        <v>2.9375</v>
      </c>
      <c r="J745" s="219">
        <v>1</v>
      </c>
      <c r="K745" s="218">
        <f>J745</f>
        <v>1</v>
      </c>
      <c r="L745" s="21"/>
    </row>
    <row r="746" spans="1:12" s="227" customFormat="1" ht="18" x14ac:dyDescent="0.25">
      <c r="A746" s="228"/>
      <c r="B746" s="304"/>
      <c r="C746" s="304"/>
      <c r="D746" s="282" t="s">
        <v>297</v>
      </c>
      <c r="E746" s="218">
        <v>1.25</v>
      </c>
      <c r="F746" s="218">
        <v>2.35</v>
      </c>
      <c r="G746" s="218">
        <f t="shared" si="158"/>
        <v>7.2</v>
      </c>
      <c r="H746" s="218">
        <v>3</v>
      </c>
      <c r="I746" s="218">
        <f t="shared" si="159"/>
        <v>2.9375</v>
      </c>
      <c r="J746" s="219">
        <v>1</v>
      </c>
      <c r="K746" s="218">
        <f t="shared" ref="K746:K755" si="160">J746</f>
        <v>1</v>
      </c>
      <c r="L746" s="21"/>
    </row>
    <row r="747" spans="1:12" s="227" customFormat="1" ht="18" x14ac:dyDescent="0.25">
      <c r="A747" s="228"/>
      <c r="B747" s="304"/>
      <c r="C747" s="304"/>
      <c r="D747" s="282" t="s">
        <v>559</v>
      </c>
      <c r="E747" s="218">
        <v>2.85</v>
      </c>
      <c r="F747" s="218">
        <v>2</v>
      </c>
      <c r="G747" s="218">
        <f t="shared" si="158"/>
        <v>9.6999999999999993</v>
      </c>
      <c r="H747" s="218">
        <v>3</v>
      </c>
      <c r="I747" s="218">
        <f t="shared" si="159"/>
        <v>5.7</v>
      </c>
      <c r="J747" s="219"/>
      <c r="K747" s="218">
        <f t="shared" si="160"/>
        <v>0</v>
      </c>
      <c r="L747" s="21"/>
    </row>
    <row r="748" spans="1:12" s="227" customFormat="1" ht="18" x14ac:dyDescent="0.25">
      <c r="A748" s="228"/>
      <c r="B748" s="304"/>
      <c r="C748" s="304"/>
      <c r="D748" s="282" t="s">
        <v>299</v>
      </c>
      <c r="E748" s="218">
        <v>3.69</v>
      </c>
      <c r="F748" s="218">
        <v>6.3</v>
      </c>
      <c r="G748" s="218">
        <f t="shared" si="158"/>
        <v>19.98</v>
      </c>
      <c r="H748" s="218">
        <v>3</v>
      </c>
      <c r="I748" s="218">
        <f t="shared" si="159"/>
        <v>23.247</v>
      </c>
      <c r="J748" s="219"/>
      <c r="K748" s="218">
        <f t="shared" si="160"/>
        <v>0</v>
      </c>
      <c r="L748" s="21"/>
    </row>
    <row r="749" spans="1:12" s="227" customFormat="1" ht="18" x14ac:dyDescent="0.25">
      <c r="A749" s="228"/>
      <c r="B749" s="304"/>
      <c r="C749" s="304"/>
      <c r="D749" s="282" t="s">
        <v>300</v>
      </c>
      <c r="E749" s="218">
        <v>5.3</v>
      </c>
      <c r="F749" s="218">
        <v>2.75</v>
      </c>
      <c r="G749" s="218">
        <f t="shared" si="158"/>
        <v>16.100000000000001</v>
      </c>
      <c r="H749" s="218">
        <v>3</v>
      </c>
      <c r="I749" s="218">
        <f t="shared" si="159"/>
        <v>14.574999999999999</v>
      </c>
      <c r="J749" s="219"/>
      <c r="K749" s="218">
        <f t="shared" si="160"/>
        <v>0</v>
      </c>
      <c r="L749" s="21"/>
    </row>
    <row r="750" spans="1:12" s="227" customFormat="1" ht="18" x14ac:dyDescent="0.25">
      <c r="A750" s="228"/>
      <c r="B750" s="304"/>
      <c r="C750" s="304"/>
      <c r="D750" s="282" t="s">
        <v>301</v>
      </c>
      <c r="E750" s="218">
        <v>3.35</v>
      </c>
      <c r="F750" s="218">
        <v>2.75</v>
      </c>
      <c r="G750" s="218">
        <f t="shared" si="158"/>
        <v>12.2</v>
      </c>
      <c r="H750" s="218">
        <v>3</v>
      </c>
      <c r="I750" s="218">
        <f t="shared" si="159"/>
        <v>9.2125000000000004</v>
      </c>
      <c r="J750" s="219"/>
      <c r="K750" s="218">
        <f t="shared" si="160"/>
        <v>0</v>
      </c>
      <c r="L750" s="21"/>
    </row>
    <row r="751" spans="1:12" s="227" customFormat="1" ht="18" x14ac:dyDescent="0.25">
      <c r="A751" s="228"/>
      <c r="B751" s="304"/>
      <c r="C751" s="304"/>
      <c r="D751" s="282" t="s">
        <v>302</v>
      </c>
      <c r="E751" s="218">
        <v>5</v>
      </c>
      <c r="F751" s="218">
        <v>3.34</v>
      </c>
      <c r="G751" s="218">
        <f t="shared" si="158"/>
        <v>16.68</v>
      </c>
      <c r="H751" s="218">
        <v>3</v>
      </c>
      <c r="I751" s="218">
        <f t="shared" si="159"/>
        <v>16.7</v>
      </c>
      <c r="J751" s="219"/>
      <c r="K751" s="218">
        <f t="shared" si="160"/>
        <v>0</v>
      </c>
      <c r="L751" s="21"/>
    </row>
    <row r="752" spans="1:12" s="227" customFormat="1" ht="18" x14ac:dyDescent="0.25">
      <c r="A752" s="228"/>
      <c r="B752" s="304"/>
      <c r="C752" s="304"/>
      <c r="D752" s="282" t="s">
        <v>560</v>
      </c>
      <c r="E752" s="218">
        <v>1.2</v>
      </c>
      <c r="F752" s="218">
        <v>2.4500000000000002</v>
      </c>
      <c r="G752" s="218">
        <f t="shared" si="158"/>
        <v>7.3000000000000007</v>
      </c>
      <c r="H752" s="218">
        <v>3</v>
      </c>
      <c r="I752" s="218">
        <f t="shared" si="159"/>
        <v>2.94</v>
      </c>
      <c r="J752" s="219">
        <v>1</v>
      </c>
      <c r="K752" s="218">
        <f t="shared" si="160"/>
        <v>1</v>
      </c>
      <c r="L752" s="21"/>
    </row>
    <row r="753" spans="1:12" s="227" customFormat="1" ht="18" x14ac:dyDescent="0.25">
      <c r="A753" s="228"/>
      <c r="B753" s="304"/>
      <c r="C753" s="304"/>
      <c r="D753" s="282" t="s">
        <v>303</v>
      </c>
      <c r="E753" s="218">
        <v>5</v>
      </c>
      <c r="F753" s="218">
        <v>3.34</v>
      </c>
      <c r="G753" s="218">
        <f t="shared" si="158"/>
        <v>16.68</v>
      </c>
      <c r="H753" s="218">
        <v>3</v>
      </c>
      <c r="I753" s="218">
        <f t="shared" si="159"/>
        <v>16.7</v>
      </c>
      <c r="J753" s="219"/>
      <c r="K753" s="218">
        <f t="shared" si="160"/>
        <v>0</v>
      </c>
      <c r="L753" s="21"/>
    </row>
    <row r="754" spans="1:12" s="227" customFormat="1" ht="18" x14ac:dyDescent="0.25">
      <c r="A754" s="228"/>
      <c r="B754" s="304"/>
      <c r="C754" s="304"/>
      <c r="D754" s="282" t="s">
        <v>561</v>
      </c>
      <c r="E754" s="218">
        <v>1.2</v>
      </c>
      <c r="F754" s="218">
        <v>2.2999999999999998</v>
      </c>
      <c r="G754" s="218">
        <f t="shared" si="158"/>
        <v>7</v>
      </c>
      <c r="H754" s="218">
        <v>3</v>
      </c>
      <c r="I754" s="218">
        <f t="shared" si="159"/>
        <v>2.76</v>
      </c>
      <c r="J754" s="219">
        <v>1</v>
      </c>
      <c r="K754" s="218">
        <f t="shared" si="160"/>
        <v>1</v>
      </c>
      <c r="L754" s="21"/>
    </row>
    <row r="755" spans="1:12" s="227" customFormat="1" ht="18" x14ac:dyDescent="0.25">
      <c r="A755" s="228"/>
      <c r="B755" s="304"/>
      <c r="C755" s="304"/>
      <c r="D755" s="282" t="s">
        <v>304</v>
      </c>
      <c r="E755" s="218">
        <v>8</v>
      </c>
      <c r="F755" s="218">
        <v>9.52</v>
      </c>
      <c r="G755" s="218">
        <f t="shared" si="158"/>
        <v>35.04</v>
      </c>
      <c r="H755" s="218">
        <v>3</v>
      </c>
      <c r="I755" s="218">
        <f t="shared" si="159"/>
        <v>76.16</v>
      </c>
      <c r="J755" s="219"/>
      <c r="K755" s="218">
        <f t="shared" si="160"/>
        <v>0</v>
      </c>
      <c r="L755" s="21"/>
    </row>
    <row r="756" spans="1:12" s="227" customFormat="1" ht="18" x14ac:dyDescent="0.25">
      <c r="A756" s="228"/>
      <c r="B756" s="304"/>
      <c r="C756" s="304"/>
      <c r="D756" s="282"/>
      <c r="E756" s="218"/>
      <c r="F756" s="218"/>
      <c r="G756" s="218"/>
      <c r="H756" s="218"/>
      <c r="I756" s="218"/>
      <c r="J756" s="219"/>
      <c r="K756" s="311">
        <f>SUM(K745:K755)</f>
        <v>4</v>
      </c>
      <c r="L756" s="21"/>
    </row>
    <row r="757" spans="1:12" s="227" customFormat="1" ht="44.25" customHeight="1" x14ac:dyDescent="0.25">
      <c r="A757" s="228"/>
      <c r="B757" s="312" t="str">
        <f>'Planila Orçamentária'!C78</f>
        <v xml:space="preserve">Porta-toalhas de louça </v>
      </c>
      <c r="C757" s="304"/>
      <c r="D757" s="282"/>
      <c r="E757" s="218"/>
      <c r="F757" s="218"/>
      <c r="G757" s="218"/>
      <c r="H757" s="218"/>
      <c r="I757" s="218"/>
      <c r="J757" s="219"/>
      <c r="K757" s="311"/>
      <c r="L757" s="21"/>
    </row>
    <row r="758" spans="1:12" s="227" customFormat="1" ht="18" x14ac:dyDescent="0.25">
      <c r="A758" s="228"/>
      <c r="B758" s="304"/>
      <c r="C758" s="304"/>
      <c r="D758" s="282" t="s">
        <v>295</v>
      </c>
      <c r="E758" s="218">
        <v>1.25</v>
      </c>
      <c r="F758" s="218">
        <v>2.35</v>
      </c>
      <c r="G758" s="218">
        <f t="shared" ref="G758:G768" si="161">E758*2+F758*2</f>
        <v>7.2</v>
      </c>
      <c r="H758" s="218">
        <v>3</v>
      </c>
      <c r="I758" s="218">
        <f t="shared" ref="I758:I768" si="162">E758*F758</f>
        <v>2.9375</v>
      </c>
      <c r="J758" s="219">
        <v>0</v>
      </c>
      <c r="K758" s="218">
        <f>J758</f>
        <v>0</v>
      </c>
      <c r="L758" s="21"/>
    </row>
    <row r="759" spans="1:12" s="227" customFormat="1" ht="18" x14ac:dyDescent="0.25">
      <c r="A759" s="228"/>
      <c r="B759" s="304"/>
      <c r="C759" s="304"/>
      <c r="D759" s="282" t="s">
        <v>297</v>
      </c>
      <c r="E759" s="218">
        <v>1.25</v>
      </c>
      <c r="F759" s="218">
        <v>2.35</v>
      </c>
      <c r="G759" s="218">
        <f t="shared" si="161"/>
        <v>7.2</v>
      </c>
      <c r="H759" s="218">
        <v>3</v>
      </c>
      <c r="I759" s="218">
        <f t="shared" si="162"/>
        <v>2.9375</v>
      </c>
      <c r="J759" s="219">
        <v>0</v>
      </c>
      <c r="K759" s="218">
        <f t="shared" ref="K759:K768" si="163">J759</f>
        <v>0</v>
      </c>
      <c r="L759" s="21"/>
    </row>
    <row r="760" spans="1:12" s="227" customFormat="1" ht="18" x14ac:dyDescent="0.25">
      <c r="A760" s="228"/>
      <c r="B760" s="304"/>
      <c r="C760" s="304"/>
      <c r="D760" s="282" t="s">
        <v>559</v>
      </c>
      <c r="E760" s="218">
        <v>2.85</v>
      </c>
      <c r="F760" s="218">
        <v>2</v>
      </c>
      <c r="G760" s="218">
        <f t="shared" si="161"/>
        <v>9.6999999999999993</v>
      </c>
      <c r="H760" s="218">
        <v>3</v>
      </c>
      <c r="I760" s="218">
        <f t="shared" si="162"/>
        <v>5.7</v>
      </c>
      <c r="J760" s="219"/>
      <c r="K760" s="218">
        <f t="shared" si="163"/>
        <v>0</v>
      </c>
      <c r="L760" s="21"/>
    </row>
    <row r="761" spans="1:12" s="227" customFormat="1" ht="18" x14ac:dyDescent="0.25">
      <c r="A761" s="228"/>
      <c r="B761" s="304"/>
      <c r="C761" s="304"/>
      <c r="D761" s="282" t="s">
        <v>299</v>
      </c>
      <c r="E761" s="218">
        <v>3.69</v>
      </c>
      <c r="F761" s="218">
        <v>6.3</v>
      </c>
      <c r="G761" s="218">
        <f t="shared" si="161"/>
        <v>19.98</v>
      </c>
      <c r="H761" s="218">
        <v>3</v>
      </c>
      <c r="I761" s="218">
        <f t="shared" si="162"/>
        <v>23.247</v>
      </c>
      <c r="J761" s="219"/>
      <c r="K761" s="218">
        <f t="shared" si="163"/>
        <v>0</v>
      </c>
      <c r="L761" s="21"/>
    </row>
    <row r="762" spans="1:12" s="227" customFormat="1" ht="18" x14ac:dyDescent="0.25">
      <c r="A762" s="228"/>
      <c r="B762" s="304"/>
      <c r="C762" s="304"/>
      <c r="D762" s="282" t="s">
        <v>300</v>
      </c>
      <c r="E762" s="218">
        <v>5.3</v>
      </c>
      <c r="F762" s="218">
        <v>2.75</v>
      </c>
      <c r="G762" s="218">
        <f t="shared" si="161"/>
        <v>16.100000000000001</v>
      </c>
      <c r="H762" s="218">
        <v>3</v>
      </c>
      <c r="I762" s="218">
        <f t="shared" si="162"/>
        <v>14.574999999999999</v>
      </c>
      <c r="J762" s="219"/>
      <c r="K762" s="218">
        <f t="shared" si="163"/>
        <v>0</v>
      </c>
      <c r="L762" s="21"/>
    </row>
    <row r="763" spans="1:12" s="227" customFormat="1" ht="18" x14ac:dyDescent="0.25">
      <c r="A763" s="228"/>
      <c r="B763" s="304"/>
      <c r="C763" s="304"/>
      <c r="D763" s="282" t="s">
        <v>301</v>
      </c>
      <c r="E763" s="218">
        <v>3.35</v>
      </c>
      <c r="F763" s="218">
        <v>2.75</v>
      </c>
      <c r="G763" s="218">
        <f t="shared" si="161"/>
        <v>12.2</v>
      </c>
      <c r="H763" s="218">
        <v>3</v>
      </c>
      <c r="I763" s="218">
        <f t="shared" si="162"/>
        <v>9.2125000000000004</v>
      </c>
      <c r="J763" s="219"/>
      <c r="K763" s="218">
        <f t="shared" si="163"/>
        <v>0</v>
      </c>
      <c r="L763" s="21"/>
    </row>
    <row r="764" spans="1:12" s="227" customFormat="1" ht="18" x14ac:dyDescent="0.25">
      <c r="A764" s="228"/>
      <c r="B764" s="304"/>
      <c r="C764" s="304"/>
      <c r="D764" s="282" t="s">
        <v>302</v>
      </c>
      <c r="E764" s="218">
        <v>5</v>
      </c>
      <c r="F764" s="218">
        <v>3.34</v>
      </c>
      <c r="G764" s="218">
        <f t="shared" si="161"/>
        <v>16.68</v>
      </c>
      <c r="H764" s="218">
        <v>3</v>
      </c>
      <c r="I764" s="218">
        <f t="shared" si="162"/>
        <v>16.7</v>
      </c>
      <c r="J764" s="219"/>
      <c r="K764" s="218">
        <f t="shared" si="163"/>
        <v>0</v>
      </c>
      <c r="L764" s="21"/>
    </row>
    <row r="765" spans="1:12" s="227" customFormat="1" ht="18" x14ac:dyDescent="0.25">
      <c r="A765" s="228"/>
      <c r="B765" s="304"/>
      <c r="C765" s="304"/>
      <c r="D765" s="282" t="s">
        <v>560</v>
      </c>
      <c r="E765" s="218">
        <v>1.2</v>
      </c>
      <c r="F765" s="218">
        <v>2.4500000000000002</v>
      </c>
      <c r="G765" s="218">
        <f t="shared" si="161"/>
        <v>7.3000000000000007</v>
      </c>
      <c r="H765" s="218">
        <v>3</v>
      </c>
      <c r="I765" s="218">
        <f t="shared" si="162"/>
        <v>2.94</v>
      </c>
      <c r="J765" s="219">
        <v>0</v>
      </c>
      <c r="K765" s="218">
        <f t="shared" si="163"/>
        <v>0</v>
      </c>
      <c r="L765" s="21"/>
    </row>
    <row r="766" spans="1:12" s="227" customFormat="1" ht="18" x14ac:dyDescent="0.25">
      <c r="A766" s="228"/>
      <c r="B766" s="304"/>
      <c r="C766" s="304"/>
      <c r="D766" s="282" t="s">
        <v>303</v>
      </c>
      <c r="E766" s="218">
        <v>5</v>
      </c>
      <c r="F766" s="218">
        <v>3.34</v>
      </c>
      <c r="G766" s="218">
        <f t="shared" si="161"/>
        <v>16.68</v>
      </c>
      <c r="H766" s="218">
        <v>3</v>
      </c>
      <c r="I766" s="218">
        <f t="shared" si="162"/>
        <v>16.7</v>
      </c>
      <c r="J766" s="219"/>
      <c r="K766" s="218">
        <f t="shared" si="163"/>
        <v>0</v>
      </c>
      <c r="L766" s="21"/>
    </row>
    <row r="767" spans="1:12" s="227" customFormat="1" ht="18" x14ac:dyDescent="0.25">
      <c r="A767" s="228"/>
      <c r="B767" s="304"/>
      <c r="C767" s="304"/>
      <c r="D767" s="282" t="s">
        <v>561</v>
      </c>
      <c r="E767" s="218">
        <v>1.2</v>
      </c>
      <c r="F767" s="218">
        <v>2.2999999999999998</v>
      </c>
      <c r="G767" s="218">
        <f t="shared" si="161"/>
        <v>7</v>
      </c>
      <c r="H767" s="218">
        <v>3</v>
      </c>
      <c r="I767" s="218">
        <f t="shared" si="162"/>
        <v>2.76</v>
      </c>
      <c r="J767" s="219">
        <v>0</v>
      </c>
      <c r="K767" s="218">
        <f t="shared" si="163"/>
        <v>0</v>
      </c>
      <c r="L767" s="21"/>
    </row>
    <row r="768" spans="1:12" s="227" customFormat="1" ht="18" x14ac:dyDescent="0.25">
      <c r="A768" s="228"/>
      <c r="B768" s="304"/>
      <c r="C768" s="304"/>
      <c r="D768" s="282" t="s">
        <v>304</v>
      </c>
      <c r="E768" s="218">
        <v>8</v>
      </c>
      <c r="F768" s="218">
        <v>9.52</v>
      </c>
      <c r="G768" s="218">
        <f t="shared" si="161"/>
        <v>35.04</v>
      </c>
      <c r="H768" s="218">
        <v>3</v>
      </c>
      <c r="I768" s="218">
        <f t="shared" si="162"/>
        <v>76.16</v>
      </c>
      <c r="J768" s="219"/>
      <c r="K768" s="218">
        <f t="shared" si="163"/>
        <v>0</v>
      </c>
      <c r="L768" s="21"/>
    </row>
    <row r="769" spans="1:12" s="227" customFormat="1" ht="18" x14ac:dyDescent="0.25">
      <c r="A769" s="228"/>
      <c r="B769" s="304"/>
      <c r="C769" s="304"/>
      <c r="D769" s="282"/>
      <c r="E769" s="218"/>
      <c r="F769" s="218"/>
      <c r="G769" s="218"/>
      <c r="H769" s="218"/>
      <c r="I769" s="218"/>
      <c r="J769" s="219"/>
      <c r="K769" s="311">
        <f>SUM(K758:K768)</f>
        <v>0</v>
      </c>
      <c r="L769" s="21"/>
    </row>
    <row r="770" spans="1:12" s="227" customFormat="1" ht="47.25" customHeight="1" x14ac:dyDescent="0.25">
      <c r="A770" s="228"/>
      <c r="B770" s="312" t="str">
        <f>'Planila Orçamentária'!C79</f>
        <v>Porta-toalhas de papel inox</v>
      </c>
      <c r="C770" s="304"/>
      <c r="D770" s="282"/>
      <c r="E770" s="218"/>
      <c r="F770" s="218"/>
      <c r="G770" s="218"/>
      <c r="H770" s="218"/>
      <c r="I770" s="218"/>
      <c r="J770" s="219"/>
      <c r="K770" s="311"/>
      <c r="L770" s="21"/>
    </row>
    <row r="771" spans="1:12" s="227" customFormat="1" ht="18" x14ac:dyDescent="0.25">
      <c r="A771" s="228"/>
      <c r="B771" s="304"/>
      <c r="C771" s="304"/>
      <c r="D771" s="282" t="s">
        <v>295</v>
      </c>
      <c r="E771" s="218">
        <v>1.25</v>
      </c>
      <c r="F771" s="218">
        <v>2.35</v>
      </c>
      <c r="G771" s="218">
        <f t="shared" ref="G771:G781" si="164">E771*2+F771*2</f>
        <v>7.2</v>
      </c>
      <c r="H771" s="218">
        <v>3</v>
      </c>
      <c r="I771" s="218">
        <f t="shared" ref="I771:I781" si="165">E771*F771</f>
        <v>2.9375</v>
      </c>
      <c r="J771" s="219">
        <v>1</v>
      </c>
      <c r="K771" s="218">
        <f>J771</f>
        <v>1</v>
      </c>
      <c r="L771" s="21"/>
    </row>
    <row r="772" spans="1:12" s="227" customFormat="1" ht="18" x14ac:dyDescent="0.25">
      <c r="A772" s="228"/>
      <c r="B772" s="304"/>
      <c r="C772" s="304"/>
      <c r="D772" s="282" t="s">
        <v>297</v>
      </c>
      <c r="E772" s="218">
        <v>1.25</v>
      </c>
      <c r="F772" s="218">
        <v>2.35</v>
      </c>
      <c r="G772" s="218">
        <f t="shared" si="164"/>
        <v>7.2</v>
      </c>
      <c r="H772" s="218">
        <v>3</v>
      </c>
      <c r="I772" s="218">
        <f t="shared" si="165"/>
        <v>2.9375</v>
      </c>
      <c r="J772" s="219">
        <v>1</v>
      </c>
      <c r="K772" s="218">
        <f t="shared" ref="K772:K781" si="166">J772</f>
        <v>1</v>
      </c>
      <c r="L772" s="21"/>
    </row>
    <row r="773" spans="1:12" s="227" customFormat="1" ht="18" x14ac:dyDescent="0.25">
      <c r="A773" s="228"/>
      <c r="B773" s="304"/>
      <c r="C773" s="304"/>
      <c r="D773" s="282" t="s">
        <v>559</v>
      </c>
      <c r="E773" s="218">
        <v>2.85</v>
      </c>
      <c r="F773" s="218">
        <v>2</v>
      </c>
      <c r="G773" s="218">
        <f t="shared" si="164"/>
        <v>9.6999999999999993</v>
      </c>
      <c r="H773" s="218">
        <v>3</v>
      </c>
      <c r="I773" s="218">
        <f t="shared" si="165"/>
        <v>5.7</v>
      </c>
      <c r="J773" s="219"/>
      <c r="K773" s="218">
        <f t="shared" si="166"/>
        <v>0</v>
      </c>
      <c r="L773" s="21"/>
    </row>
    <row r="774" spans="1:12" s="227" customFormat="1" ht="18" x14ac:dyDescent="0.25">
      <c r="A774" s="228"/>
      <c r="B774" s="304"/>
      <c r="C774" s="304"/>
      <c r="D774" s="282" t="s">
        <v>299</v>
      </c>
      <c r="E774" s="218">
        <v>3.69</v>
      </c>
      <c r="F774" s="218">
        <v>6.3</v>
      </c>
      <c r="G774" s="218">
        <f t="shared" si="164"/>
        <v>19.98</v>
      </c>
      <c r="H774" s="218">
        <v>3</v>
      </c>
      <c r="I774" s="218">
        <f t="shared" si="165"/>
        <v>23.247</v>
      </c>
      <c r="J774" s="219"/>
      <c r="K774" s="218">
        <f t="shared" si="166"/>
        <v>0</v>
      </c>
      <c r="L774" s="21"/>
    </row>
    <row r="775" spans="1:12" s="227" customFormat="1" ht="18" x14ac:dyDescent="0.25">
      <c r="A775" s="228"/>
      <c r="B775" s="304"/>
      <c r="C775" s="304"/>
      <c r="D775" s="282" t="s">
        <v>300</v>
      </c>
      <c r="E775" s="218">
        <v>5.3</v>
      </c>
      <c r="F775" s="218">
        <v>2.75</v>
      </c>
      <c r="G775" s="218">
        <f t="shared" si="164"/>
        <v>16.100000000000001</v>
      </c>
      <c r="H775" s="218">
        <v>3</v>
      </c>
      <c r="I775" s="218">
        <f t="shared" si="165"/>
        <v>14.574999999999999</v>
      </c>
      <c r="J775" s="219"/>
      <c r="K775" s="218">
        <f t="shared" si="166"/>
        <v>0</v>
      </c>
      <c r="L775" s="21"/>
    </row>
    <row r="776" spans="1:12" s="227" customFormat="1" ht="18" x14ac:dyDescent="0.25">
      <c r="A776" s="228"/>
      <c r="B776" s="304"/>
      <c r="C776" s="304"/>
      <c r="D776" s="282" t="s">
        <v>301</v>
      </c>
      <c r="E776" s="218">
        <v>3.35</v>
      </c>
      <c r="F776" s="218">
        <v>2.75</v>
      </c>
      <c r="G776" s="218">
        <f t="shared" si="164"/>
        <v>12.2</v>
      </c>
      <c r="H776" s="218">
        <v>3</v>
      </c>
      <c r="I776" s="218">
        <f t="shared" si="165"/>
        <v>9.2125000000000004</v>
      </c>
      <c r="J776" s="219"/>
      <c r="K776" s="218">
        <f t="shared" si="166"/>
        <v>0</v>
      </c>
      <c r="L776" s="21"/>
    </row>
    <row r="777" spans="1:12" s="227" customFormat="1" ht="18" x14ac:dyDescent="0.25">
      <c r="A777" s="228"/>
      <c r="B777" s="304"/>
      <c r="C777" s="304"/>
      <c r="D777" s="282" t="s">
        <v>302</v>
      </c>
      <c r="E777" s="218">
        <v>5</v>
      </c>
      <c r="F777" s="218">
        <v>3.34</v>
      </c>
      <c r="G777" s="218">
        <f t="shared" si="164"/>
        <v>16.68</v>
      </c>
      <c r="H777" s="218">
        <v>3</v>
      </c>
      <c r="I777" s="218">
        <f t="shared" si="165"/>
        <v>16.7</v>
      </c>
      <c r="J777" s="219"/>
      <c r="K777" s="218">
        <f t="shared" si="166"/>
        <v>0</v>
      </c>
      <c r="L777" s="21"/>
    </row>
    <row r="778" spans="1:12" s="227" customFormat="1" ht="18" x14ac:dyDescent="0.25">
      <c r="A778" s="228"/>
      <c r="B778" s="304"/>
      <c r="C778" s="304"/>
      <c r="D778" s="282" t="s">
        <v>560</v>
      </c>
      <c r="E778" s="218">
        <v>1.2</v>
      </c>
      <c r="F778" s="218">
        <v>2.4500000000000002</v>
      </c>
      <c r="G778" s="218">
        <f t="shared" si="164"/>
        <v>7.3000000000000007</v>
      </c>
      <c r="H778" s="218">
        <v>3</v>
      </c>
      <c r="I778" s="218">
        <f t="shared" si="165"/>
        <v>2.94</v>
      </c>
      <c r="J778" s="219">
        <v>1</v>
      </c>
      <c r="K778" s="218">
        <f t="shared" si="166"/>
        <v>1</v>
      </c>
      <c r="L778" s="21"/>
    </row>
    <row r="779" spans="1:12" s="227" customFormat="1" ht="18" x14ac:dyDescent="0.25">
      <c r="A779" s="228"/>
      <c r="B779" s="304"/>
      <c r="C779" s="304"/>
      <c r="D779" s="282" t="s">
        <v>303</v>
      </c>
      <c r="E779" s="218">
        <v>5</v>
      </c>
      <c r="F779" s="218">
        <v>3.34</v>
      </c>
      <c r="G779" s="218">
        <f t="shared" si="164"/>
        <v>16.68</v>
      </c>
      <c r="H779" s="218">
        <v>3</v>
      </c>
      <c r="I779" s="218">
        <f t="shared" si="165"/>
        <v>16.7</v>
      </c>
      <c r="J779" s="219"/>
      <c r="K779" s="218">
        <f t="shared" si="166"/>
        <v>0</v>
      </c>
      <c r="L779" s="21"/>
    </row>
    <row r="780" spans="1:12" s="227" customFormat="1" ht="18" x14ac:dyDescent="0.25">
      <c r="A780" s="228"/>
      <c r="B780" s="304"/>
      <c r="C780" s="304"/>
      <c r="D780" s="282" t="s">
        <v>561</v>
      </c>
      <c r="E780" s="218">
        <v>1.2</v>
      </c>
      <c r="F780" s="218">
        <v>2.2999999999999998</v>
      </c>
      <c r="G780" s="218">
        <f t="shared" si="164"/>
        <v>7</v>
      </c>
      <c r="H780" s="218">
        <v>3</v>
      </c>
      <c r="I780" s="218">
        <f t="shared" si="165"/>
        <v>2.76</v>
      </c>
      <c r="J780" s="219">
        <v>1</v>
      </c>
      <c r="K780" s="218">
        <f t="shared" si="166"/>
        <v>1</v>
      </c>
      <c r="L780" s="21"/>
    </row>
    <row r="781" spans="1:12" s="227" customFormat="1" ht="18" x14ac:dyDescent="0.25">
      <c r="A781" s="228"/>
      <c r="B781" s="304"/>
      <c r="C781" s="304"/>
      <c r="D781" s="282" t="s">
        <v>304</v>
      </c>
      <c r="E781" s="218">
        <v>8</v>
      </c>
      <c r="F781" s="218">
        <v>9.52</v>
      </c>
      <c r="G781" s="218">
        <f t="shared" si="164"/>
        <v>35.04</v>
      </c>
      <c r="H781" s="218">
        <v>3</v>
      </c>
      <c r="I781" s="218">
        <f t="shared" si="165"/>
        <v>76.16</v>
      </c>
      <c r="J781" s="219"/>
      <c r="K781" s="218">
        <f t="shared" si="166"/>
        <v>0</v>
      </c>
      <c r="L781" s="21"/>
    </row>
    <row r="782" spans="1:12" s="227" customFormat="1" ht="18" x14ac:dyDescent="0.25">
      <c r="A782" s="228"/>
      <c r="B782" s="304"/>
      <c r="C782" s="304"/>
      <c r="D782" s="282"/>
      <c r="E782" s="218"/>
      <c r="F782" s="218"/>
      <c r="G782" s="218"/>
      <c r="H782" s="218"/>
      <c r="I782" s="218"/>
      <c r="J782" s="219"/>
      <c r="K782" s="311">
        <f>SUM(K771:K781)</f>
        <v>4</v>
      </c>
      <c r="L782" s="21"/>
    </row>
    <row r="783" spans="1:12" s="227" customFormat="1" ht="18" x14ac:dyDescent="0.25">
      <c r="A783" s="228"/>
      <c r="B783" s="312" t="str">
        <f>'Planila Orçamentária'!C80</f>
        <v xml:space="preserve">Ponto de esgoto primário  </v>
      </c>
      <c r="C783" s="304"/>
      <c r="D783" s="282"/>
      <c r="E783" s="218"/>
      <c r="F783" s="218"/>
      <c r="G783" s="218"/>
      <c r="H783" s="218"/>
      <c r="I783" s="218"/>
      <c r="J783" s="219"/>
      <c r="K783" s="311"/>
      <c r="L783" s="21"/>
    </row>
    <row r="784" spans="1:12" s="227" customFormat="1" ht="18" x14ac:dyDescent="0.25">
      <c r="A784" s="228"/>
      <c r="B784" s="304"/>
      <c r="C784" s="304"/>
      <c r="D784" s="282" t="s">
        <v>295</v>
      </c>
      <c r="E784" s="218">
        <v>1.25</v>
      </c>
      <c r="F784" s="218">
        <v>2.35</v>
      </c>
      <c r="G784" s="218">
        <f t="shared" ref="G784:G794" si="167">E784*2+F784*2</f>
        <v>7.2</v>
      </c>
      <c r="H784" s="218">
        <v>3</v>
      </c>
      <c r="I784" s="218">
        <f t="shared" ref="I784:I794" si="168">E784*F784</f>
        <v>2.9375</v>
      </c>
      <c r="J784" s="219">
        <v>1</v>
      </c>
      <c r="K784" s="218">
        <f>J784</f>
        <v>1</v>
      </c>
      <c r="L784" s="21"/>
    </row>
    <row r="785" spans="1:12" s="227" customFormat="1" ht="18" x14ac:dyDescent="0.25">
      <c r="A785" s="228"/>
      <c r="B785" s="304"/>
      <c r="C785" s="304"/>
      <c r="D785" s="282" t="s">
        <v>297</v>
      </c>
      <c r="E785" s="218">
        <v>1.25</v>
      </c>
      <c r="F785" s="218">
        <v>2.35</v>
      </c>
      <c r="G785" s="218">
        <f t="shared" si="167"/>
        <v>7.2</v>
      </c>
      <c r="H785" s="218">
        <v>3</v>
      </c>
      <c r="I785" s="218">
        <f t="shared" si="168"/>
        <v>2.9375</v>
      </c>
      <c r="J785" s="219">
        <v>1</v>
      </c>
      <c r="K785" s="218">
        <f t="shared" ref="K785:K794" si="169">J785</f>
        <v>1</v>
      </c>
      <c r="L785" s="21"/>
    </row>
    <row r="786" spans="1:12" s="227" customFormat="1" ht="18" x14ac:dyDescent="0.25">
      <c r="A786" s="228"/>
      <c r="B786" s="304"/>
      <c r="C786" s="304"/>
      <c r="D786" s="282" t="s">
        <v>559</v>
      </c>
      <c r="E786" s="218">
        <v>2.85</v>
      </c>
      <c r="F786" s="218">
        <v>2</v>
      </c>
      <c r="G786" s="218">
        <f t="shared" si="167"/>
        <v>9.6999999999999993</v>
      </c>
      <c r="H786" s="218">
        <v>3</v>
      </c>
      <c r="I786" s="218">
        <f t="shared" si="168"/>
        <v>5.7</v>
      </c>
      <c r="J786" s="219"/>
      <c r="K786" s="218">
        <f t="shared" si="169"/>
        <v>0</v>
      </c>
      <c r="L786" s="21"/>
    </row>
    <row r="787" spans="1:12" s="227" customFormat="1" ht="18" x14ac:dyDescent="0.25">
      <c r="A787" s="228"/>
      <c r="B787" s="304"/>
      <c r="C787" s="304"/>
      <c r="D787" s="282" t="s">
        <v>299</v>
      </c>
      <c r="E787" s="218">
        <v>3.69</v>
      </c>
      <c r="F787" s="218">
        <v>6.3</v>
      </c>
      <c r="G787" s="218">
        <f t="shared" si="167"/>
        <v>19.98</v>
      </c>
      <c r="H787" s="218">
        <v>3</v>
      </c>
      <c r="I787" s="218">
        <f t="shared" si="168"/>
        <v>23.247</v>
      </c>
      <c r="J787" s="219"/>
      <c r="K787" s="218">
        <f t="shared" si="169"/>
        <v>0</v>
      </c>
      <c r="L787" s="21"/>
    </row>
    <row r="788" spans="1:12" s="227" customFormat="1" ht="18" x14ac:dyDescent="0.25">
      <c r="A788" s="228"/>
      <c r="B788" s="304"/>
      <c r="C788" s="304"/>
      <c r="D788" s="282" t="s">
        <v>300</v>
      </c>
      <c r="E788" s="218">
        <v>5.3</v>
      </c>
      <c r="F788" s="218">
        <v>2.75</v>
      </c>
      <c r="G788" s="218">
        <f t="shared" si="167"/>
        <v>16.100000000000001</v>
      </c>
      <c r="H788" s="218">
        <v>3</v>
      </c>
      <c r="I788" s="218">
        <f t="shared" si="168"/>
        <v>14.574999999999999</v>
      </c>
      <c r="J788" s="219"/>
      <c r="K788" s="218">
        <f t="shared" si="169"/>
        <v>0</v>
      </c>
      <c r="L788" s="21"/>
    </row>
    <row r="789" spans="1:12" s="227" customFormat="1" ht="18" x14ac:dyDescent="0.25">
      <c r="A789" s="228"/>
      <c r="B789" s="304"/>
      <c r="C789" s="304"/>
      <c r="D789" s="282" t="s">
        <v>301</v>
      </c>
      <c r="E789" s="218">
        <v>3.35</v>
      </c>
      <c r="F789" s="218">
        <v>2.75</v>
      </c>
      <c r="G789" s="218">
        <f t="shared" si="167"/>
        <v>12.2</v>
      </c>
      <c r="H789" s="218">
        <v>3</v>
      </c>
      <c r="I789" s="218">
        <f t="shared" si="168"/>
        <v>9.2125000000000004</v>
      </c>
      <c r="J789" s="219"/>
      <c r="K789" s="218">
        <f t="shared" si="169"/>
        <v>0</v>
      </c>
      <c r="L789" s="21"/>
    </row>
    <row r="790" spans="1:12" s="227" customFormat="1" ht="18" x14ac:dyDescent="0.25">
      <c r="A790" s="228"/>
      <c r="B790" s="304"/>
      <c r="C790" s="304"/>
      <c r="D790" s="282" t="s">
        <v>302</v>
      </c>
      <c r="E790" s="218">
        <v>5</v>
      </c>
      <c r="F790" s="218">
        <v>3.34</v>
      </c>
      <c r="G790" s="218">
        <f t="shared" si="167"/>
        <v>16.68</v>
      </c>
      <c r="H790" s="218">
        <v>3</v>
      </c>
      <c r="I790" s="218">
        <f t="shared" si="168"/>
        <v>16.7</v>
      </c>
      <c r="J790" s="219"/>
      <c r="K790" s="218">
        <f t="shared" si="169"/>
        <v>0</v>
      </c>
      <c r="L790" s="21"/>
    </row>
    <row r="791" spans="1:12" s="227" customFormat="1" ht="18" x14ac:dyDescent="0.25">
      <c r="A791" s="228"/>
      <c r="B791" s="304"/>
      <c r="C791" s="304"/>
      <c r="D791" s="282" t="s">
        <v>560</v>
      </c>
      <c r="E791" s="218">
        <v>1.2</v>
      </c>
      <c r="F791" s="218">
        <v>2.4500000000000002</v>
      </c>
      <c r="G791" s="218">
        <f t="shared" si="167"/>
        <v>7.3000000000000007</v>
      </c>
      <c r="H791" s="218">
        <v>3</v>
      </c>
      <c r="I791" s="218">
        <f t="shared" si="168"/>
        <v>2.94</v>
      </c>
      <c r="J791" s="219">
        <v>1</v>
      </c>
      <c r="K791" s="218">
        <f t="shared" si="169"/>
        <v>1</v>
      </c>
      <c r="L791" s="21"/>
    </row>
    <row r="792" spans="1:12" s="227" customFormat="1" ht="18" x14ac:dyDescent="0.25">
      <c r="A792" s="228"/>
      <c r="B792" s="304"/>
      <c r="C792" s="304"/>
      <c r="D792" s="282" t="s">
        <v>303</v>
      </c>
      <c r="E792" s="218">
        <v>5</v>
      </c>
      <c r="F792" s="218">
        <v>3.34</v>
      </c>
      <c r="G792" s="218">
        <f t="shared" si="167"/>
        <v>16.68</v>
      </c>
      <c r="H792" s="218">
        <v>3</v>
      </c>
      <c r="I792" s="218">
        <f t="shared" si="168"/>
        <v>16.7</v>
      </c>
      <c r="J792" s="219"/>
      <c r="K792" s="218">
        <f t="shared" si="169"/>
        <v>0</v>
      </c>
      <c r="L792" s="21"/>
    </row>
    <row r="793" spans="1:12" s="227" customFormat="1" ht="18" x14ac:dyDescent="0.25">
      <c r="A793" s="228"/>
      <c r="B793" s="304"/>
      <c r="C793" s="304"/>
      <c r="D793" s="282" t="s">
        <v>561</v>
      </c>
      <c r="E793" s="218">
        <v>1.2</v>
      </c>
      <c r="F793" s="218">
        <v>2.2999999999999998</v>
      </c>
      <c r="G793" s="218">
        <f t="shared" si="167"/>
        <v>7</v>
      </c>
      <c r="H793" s="218">
        <v>3</v>
      </c>
      <c r="I793" s="218">
        <f t="shared" si="168"/>
        <v>2.76</v>
      </c>
      <c r="J793" s="219">
        <v>1</v>
      </c>
      <c r="K793" s="218">
        <f t="shared" si="169"/>
        <v>1</v>
      </c>
      <c r="L793" s="21"/>
    </row>
    <row r="794" spans="1:12" s="227" customFormat="1" ht="18" x14ac:dyDescent="0.25">
      <c r="A794" s="228"/>
      <c r="B794" s="304"/>
      <c r="C794" s="304"/>
      <c r="D794" s="282" t="s">
        <v>304</v>
      </c>
      <c r="E794" s="218">
        <v>8</v>
      </c>
      <c r="F794" s="218">
        <v>9.52</v>
      </c>
      <c r="G794" s="218">
        <f t="shared" si="167"/>
        <v>35.04</v>
      </c>
      <c r="H794" s="218">
        <v>3</v>
      </c>
      <c r="I794" s="218">
        <f t="shared" si="168"/>
        <v>76.16</v>
      </c>
      <c r="J794" s="219"/>
      <c r="K794" s="218">
        <f t="shared" si="169"/>
        <v>0</v>
      </c>
      <c r="L794" s="21"/>
    </row>
    <row r="795" spans="1:12" s="227" customFormat="1" ht="18" x14ac:dyDescent="0.25">
      <c r="A795" s="228"/>
      <c r="B795" s="304"/>
      <c r="C795" s="304"/>
      <c r="D795" s="282"/>
      <c r="E795" s="218"/>
      <c r="F795" s="218"/>
      <c r="G795" s="218"/>
      <c r="H795" s="218"/>
      <c r="I795" s="218"/>
      <c r="J795" s="219"/>
      <c r="K795" s="311">
        <f>SUM(K784:K794)</f>
        <v>4</v>
      </c>
      <c r="L795" s="21"/>
    </row>
    <row r="796" spans="1:12" s="227" customFormat="1" ht="50.25" customHeight="1" x14ac:dyDescent="0.25">
      <c r="A796" s="228"/>
      <c r="B796" s="312" t="str">
        <f>'Planila Orçamentária'!C81</f>
        <v>Tubo de PVC de 100mm para esgoto, inclusive conexões</v>
      </c>
      <c r="C796" s="304"/>
      <c r="D796" s="282"/>
      <c r="E796" s="218"/>
      <c r="F796" s="218"/>
      <c r="G796" s="218"/>
      <c r="H796" s="218"/>
      <c r="I796" s="218"/>
      <c r="J796" s="219"/>
      <c r="K796" s="311"/>
      <c r="L796" s="21"/>
    </row>
    <row r="797" spans="1:12" s="227" customFormat="1" ht="18" x14ac:dyDescent="0.25">
      <c r="A797" s="228"/>
      <c r="B797" s="304"/>
      <c r="C797" s="304"/>
      <c r="D797" s="282" t="s">
        <v>295</v>
      </c>
      <c r="E797" s="218">
        <v>1.25</v>
      </c>
      <c r="F797" s="218">
        <v>2.35</v>
      </c>
      <c r="G797" s="218">
        <f t="shared" ref="G797:G807" si="170">E797*2+F797*2</f>
        <v>7.2</v>
      </c>
      <c r="H797" s="218">
        <v>3</v>
      </c>
      <c r="I797" s="218">
        <f t="shared" ref="I797:I807" si="171">E797*F797</f>
        <v>2.9375</v>
      </c>
      <c r="J797" s="219"/>
      <c r="K797" s="218">
        <f>J797</f>
        <v>0</v>
      </c>
      <c r="L797" s="21"/>
    </row>
    <row r="798" spans="1:12" s="227" customFormat="1" ht="18" x14ac:dyDescent="0.25">
      <c r="A798" s="228"/>
      <c r="B798" s="304"/>
      <c r="C798" s="304"/>
      <c r="D798" s="282" t="s">
        <v>297</v>
      </c>
      <c r="E798" s="218">
        <v>1.25</v>
      </c>
      <c r="F798" s="218">
        <v>2.35</v>
      </c>
      <c r="G798" s="218">
        <f t="shared" si="170"/>
        <v>7.2</v>
      </c>
      <c r="H798" s="218">
        <v>3</v>
      </c>
      <c r="I798" s="218">
        <f t="shared" si="171"/>
        <v>2.9375</v>
      </c>
      <c r="J798" s="219">
        <v>21.14</v>
      </c>
      <c r="K798" s="218">
        <f t="shared" ref="K798:K807" si="172">J798</f>
        <v>21.14</v>
      </c>
      <c r="L798" s="21"/>
    </row>
    <row r="799" spans="1:12" s="227" customFormat="1" ht="18" x14ac:dyDescent="0.25">
      <c r="A799" s="228"/>
      <c r="B799" s="304"/>
      <c r="C799" s="304"/>
      <c r="D799" s="282" t="s">
        <v>559</v>
      </c>
      <c r="E799" s="218">
        <v>2.85</v>
      </c>
      <c r="F799" s="218">
        <v>2</v>
      </c>
      <c r="G799" s="218">
        <f t="shared" si="170"/>
        <v>9.6999999999999993</v>
      </c>
      <c r="H799" s="218">
        <v>3</v>
      </c>
      <c r="I799" s="218">
        <f t="shared" si="171"/>
        <v>5.7</v>
      </c>
      <c r="J799" s="219">
        <v>20.190000000000001</v>
      </c>
      <c r="K799" s="218">
        <f t="shared" si="172"/>
        <v>20.190000000000001</v>
      </c>
      <c r="L799" s="21"/>
    </row>
    <row r="800" spans="1:12" s="227" customFormat="1" ht="18" x14ac:dyDescent="0.25">
      <c r="A800" s="228"/>
      <c r="B800" s="304"/>
      <c r="C800" s="304"/>
      <c r="D800" s="282" t="s">
        <v>299</v>
      </c>
      <c r="E800" s="218">
        <v>3.69</v>
      </c>
      <c r="F800" s="218">
        <v>6.3</v>
      </c>
      <c r="G800" s="218">
        <f t="shared" si="170"/>
        <v>19.98</v>
      </c>
      <c r="H800" s="218">
        <v>3</v>
      </c>
      <c r="I800" s="218">
        <f t="shared" si="171"/>
        <v>23.247</v>
      </c>
      <c r="J800" s="219">
        <v>1.75</v>
      </c>
      <c r="K800" s="218">
        <f t="shared" si="172"/>
        <v>1.75</v>
      </c>
      <c r="L800" s="21"/>
    </row>
    <row r="801" spans="1:12" s="227" customFormat="1" ht="18" x14ac:dyDescent="0.25">
      <c r="A801" s="228"/>
      <c r="B801" s="304"/>
      <c r="C801" s="304"/>
      <c r="D801" s="282" t="s">
        <v>300</v>
      </c>
      <c r="E801" s="218">
        <v>5.3</v>
      </c>
      <c r="F801" s="218">
        <v>2.75</v>
      </c>
      <c r="G801" s="218">
        <f t="shared" si="170"/>
        <v>16.100000000000001</v>
      </c>
      <c r="H801" s="218">
        <v>3</v>
      </c>
      <c r="I801" s="218">
        <f t="shared" si="171"/>
        <v>14.574999999999999</v>
      </c>
      <c r="J801" s="219"/>
      <c r="K801" s="218">
        <f t="shared" si="172"/>
        <v>0</v>
      </c>
      <c r="L801" s="21"/>
    </row>
    <row r="802" spans="1:12" s="227" customFormat="1" ht="18" x14ac:dyDescent="0.25">
      <c r="A802" s="228"/>
      <c r="B802" s="304"/>
      <c r="C802" s="304"/>
      <c r="D802" s="282" t="s">
        <v>301</v>
      </c>
      <c r="E802" s="218">
        <v>3.35</v>
      </c>
      <c r="F802" s="218">
        <v>2.75</v>
      </c>
      <c r="G802" s="218">
        <f t="shared" si="170"/>
        <v>12.2</v>
      </c>
      <c r="H802" s="218">
        <v>3</v>
      </c>
      <c r="I802" s="218">
        <f t="shared" si="171"/>
        <v>9.2125000000000004</v>
      </c>
      <c r="J802" s="219"/>
      <c r="K802" s="218">
        <f t="shared" si="172"/>
        <v>0</v>
      </c>
      <c r="L802" s="21"/>
    </row>
    <row r="803" spans="1:12" s="227" customFormat="1" ht="18" x14ac:dyDescent="0.25">
      <c r="A803" s="228"/>
      <c r="B803" s="304"/>
      <c r="C803" s="304"/>
      <c r="D803" s="282" t="s">
        <v>302</v>
      </c>
      <c r="E803" s="218">
        <v>5</v>
      </c>
      <c r="F803" s="218">
        <v>3.34</v>
      </c>
      <c r="G803" s="218">
        <f t="shared" si="170"/>
        <v>16.68</v>
      </c>
      <c r="H803" s="218">
        <v>3</v>
      </c>
      <c r="I803" s="218">
        <f t="shared" si="171"/>
        <v>16.7</v>
      </c>
      <c r="J803" s="219"/>
      <c r="K803" s="218">
        <f t="shared" si="172"/>
        <v>0</v>
      </c>
      <c r="L803" s="21"/>
    </row>
    <row r="804" spans="1:12" s="227" customFormat="1" ht="18" x14ac:dyDescent="0.25">
      <c r="A804" s="228"/>
      <c r="B804" s="304"/>
      <c r="C804" s="304"/>
      <c r="D804" s="282" t="s">
        <v>560</v>
      </c>
      <c r="E804" s="218">
        <v>1.2</v>
      </c>
      <c r="F804" s="218">
        <v>2.4500000000000002</v>
      </c>
      <c r="G804" s="218">
        <f t="shared" si="170"/>
        <v>7.3000000000000007</v>
      </c>
      <c r="H804" s="218">
        <v>3</v>
      </c>
      <c r="I804" s="218">
        <f t="shared" si="171"/>
        <v>2.94</v>
      </c>
      <c r="J804" s="219"/>
      <c r="K804" s="218">
        <f t="shared" si="172"/>
        <v>0</v>
      </c>
      <c r="L804" s="21"/>
    </row>
    <row r="805" spans="1:12" s="227" customFormat="1" ht="18" x14ac:dyDescent="0.25">
      <c r="A805" s="228"/>
      <c r="B805" s="304"/>
      <c r="C805" s="304"/>
      <c r="D805" s="282" t="s">
        <v>303</v>
      </c>
      <c r="E805" s="218">
        <v>5</v>
      </c>
      <c r="F805" s="218">
        <v>3.34</v>
      </c>
      <c r="G805" s="218">
        <f t="shared" si="170"/>
        <v>16.68</v>
      </c>
      <c r="H805" s="218">
        <v>3</v>
      </c>
      <c r="I805" s="218">
        <f t="shared" si="171"/>
        <v>16.7</v>
      </c>
      <c r="J805" s="219"/>
      <c r="K805" s="218">
        <f t="shared" si="172"/>
        <v>0</v>
      </c>
      <c r="L805" s="21"/>
    </row>
    <row r="806" spans="1:12" s="227" customFormat="1" ht="18" x14ac:dyDescent="0.25">
      <c r="A806" s="228"/>
      <c r="B806" s="304"/>
      <c r="C806" s="304"/>
      <c r="D806" s="282" t="s">
        <v>561</v>
      </c>
      <c r="E806" s="218">
        <v>1.2</v>
      </c>
      <c r="F806" s="218">
        <v>2.2999999999999998</v>
      </c>
      <c r="G806" s="218">
        <f t="shared" si="170"/>
        <v>7</v>
      </c>
      <c r="H806" s="218">
        <v>3</v>
      </c>
      <c r="I806" s="218">
        <f t="shared" si="171"/>
        <v>2.76</v>
      </c>
      <c r="J806" s="219"/>
      <c r="K806" s="218">
        <f t="shared" si="172"/>
        <v>0</v>
      </c>
      <c r="L806" s="21"/>
    </row>
    <row r="807" spans="1:12" s="227" customFormat="1" ht="18" x14ac:dyDescent="0.25">
      <c r="A807" s="228"/>
      <c r="B807" s="304"/>
      <c r="C807" s="304"/>
      <c r="D807" s="282" t="s">
        <v>304</v>
      </c>
      <c r="E807" s="218">
        <v>8</v>
      </c>
      <c r="F807" s="218">
        <v>9.52</v>
      </c>
      <c r="G807" s="218">
        <f t="shared" si="170"/>
        <v>35.04</v>
      </c>
      <c r="H807" s="218">
        <v>3</v>
      </c>
      <c r="I807" s="218">
        <f t="shared" si="171"/>
        <v>76.16</v>
      </c>
      <c r="J807" s="219"/>
      <c r="K807" s="218">
        <f t="shared" si="172"/>
        <v>0</v>
      </c>
      <c r="L807" s="21"/>
    </row>
    <row r="808" spans="1:12" s="227" customFormat="1" ht="18" x14ac:dyDescent="0.25">
      <c r="A808" s="228"/>
      <c r="B808" s="304"/>
      <c r="C808" s="304"/>
      <c r="D808" s="282"/>
      <c r="E808" s="218"/>
      <c r="F808" s="218"/>
      <c r="G808" s="218"/>
      <c r="H808" s="218"/>
      <c r="I808" s="218"/>
      <c r="J808" s="219"/>
      <c r="K808" s="311">
        <f>SUM(K797:K807)</f>
        <v>43.08</v>
      </c>
      <c r="L808" s="21"/>
    </row>
    <row r="809" spans="1:12" s="227" customFormat="1" ht="49.5" customHeight="1" x14ac:dyDescent="0.25">
      <c r="A809" s="228"/>
      <c r="B809" s="312" t="str">
        <f>'Planila Orçamentária'!C82</f>
        <v xml:space="preserve">Tubo de PVC de 50mm para ventilação </v>
      </c>
      <c r="C809" s="304"/>
      <c r="D809" s="282"/>
      <c r="E809" s="218"/>
      <c r="F809" s="218"/>
      <c r="G809" s="218"/>
      <c r="H809" s="218"/>
      <c r="I809" s="218"/>
      <c r="J809" s="219"/>
      <c r="K809" s="311"/>
      <c r="L809" s="21"/>
    </row>
    <row r="810" spans="1:12" s="227" customFormat="1" ht="18" x14ac:dyDescent="0.25">
      <c r="A810" s="228"/>
      <c r="B810" s="304"/>
      <c r="C810" s="304"/>
      <c r="D810" s="282" t="s">
        <v>295</v>
      </c>
      <c r="E810" s="218">
        <v>1.25</v>
      </c>
      <c r="F810" s="218">
        <v>2.35</v>
      </c>
      <c r="G810" s="218">
        <f t="shared" ref="G810:G820" si="173">E810*2+F810*2</f>
        <v>7.2</v>
      </c>
      <c r="H810" s="218">
        <v>3</v>
      </c>
      <c r="I810" s="218">
        <f t="shared" ref="I810:I820" si="174">E810*F810</f>
        <v>2.9375</v>
      </c>
      <c r="J810" s="219">
        <v>0</v>
      </c>
      <c r="K810" s="218">
        <f>J810</f>
        <v>0</v>
      </c>
      <c r="L810" s="21"/>
    </row>
    <row r="811" spans="1:12" s="227" customFormat="1" ht="18" x14ac:dyDescent="0.25">
      <c r="A811" s="228"/>
      <c r="B811" s="304"/>
      <c r="C811" s="304"/>
      <c r="D811" s="282" t="s">
        <v>297</v>
      </c>
      <c r="E811" s="218">
        <v>1.25</v>
      </c>
      <c r="F811" s="218">
        <v>2.35</v>
      </c>
      <c r="G811" s="218">
        <f t="shared" si="173"/>
        <v>7.2</v>
      </c>
      <c r="H811" s="218">
        <v>3</v>
      </c>
      <c r="I811" s="218">
        <f t="shared" si="174"/>
        <v>2.9375</v>
      </c>
      <c r="J811" s="219">
        <v>0</v>
      </c>
      <c r="K811" s="218">
        <f t="shared" ref="K811:K820" si="175">J811</f>
        <v>0</v>
      </c>
      <c r="L811" s="21"/>
    </row>
    <row r="812" spans="1:12" s="227" customFormat="1" ht="18" x14ac:dyDescent="0.25">
      <c r="A812" s="228"/>
      <c r="B812" s="304"/>
      <c r="C812" s="304"/>
      <c r="D812" s="282" t="s">
        <v>559</v>
      </c>
      <c r="E812" s="218">
        <v>2.85</v>
      </c>
      <c r="F812" s="218">
        <v>2</v>
      </c>
      <c r="G812" s="218">
        <f t="shared" si="173"/>
        <v>9.6999999999999993</v>
      </c>
      <c r="H812" s="218">
        <v>3</v>
      </c>
      <c r="I812" s="218">
        <f t="shared" si="174"/>
        <v>5.7</v>
      </c>
      <c r="J812" s="219">
        <v>0</v>
      </c>
      <c r="K812" s="218">
        <f t="shared" si="175"/>
        <v>0</v>
      </c>
      <c r="L812" s="21"/>
    </row>
    <row r="813" spans="1:12" s="227" customFormat="1" ht="18" x14ac:dyDescent="0.25">
      <c r="A813" s="228"/>
      <c r="B813" s="304"/>
      <c r="C813" s="304"/>
      <c r="D813" s="282" t="s">
        <v>299</v>
      </c>
      <c r="E813" s="218">
        <v>3.69</v>
      </c>
      <c r="F813" s="218">
        <v>6.3</v>
      </c>
      <c r="G813" s="218">
        <f t="shared" si="173"/>
        <v>19.98</v>
      </c>
      <c r="H813" s="218">
        <v>3</v>
      </c>
      <c r="I813" s="218">
        <f t="shared" si="174"/>
        <v>23.247</v>
      </c>
      <c r="J813" s="219">
        <v>0</v>
      </c>
      <c r="K813" s="218">
        <f t="shared" si="175"/>
        <v>0</v>
      </c>
      <c r="L813" s="21"/>
    </row>
    <row r="814" spans="1:12" s="227" customFormat="1" ht="18" x14ac:dyDescent="0.25">
      <c r="A814" s="228"/>
      <c r="B814" s="304"/>
      <c r="C814" s="304"/>
      <c r="D814" s="282" t="s">
        <v>300</v>
      </c>
      <c r="E814" s="218">
        <v>5.3</v>
      </c>
      <c r="F814" s="218">
        <v>2.75</v>
      </c>
      <c r="G814" s="218">
        <f t="shared" si="173"/>
        <v>16.100000000000001</v>
      </c>
      <c r="H814" s="218">
        <v>3</v>
      </c>
      <c r="I814" s="218">
        <f t="shared" si="174"/>
        <v>14.574999999999999</v>
      </c>
      <c r="J814" s="219">
        <v>0</v>
      </c>
      <c r="K814" s="218">
        <f t="shared" si="175"/>
        <v>0</v>
      </c>
      <c r="L814" s="21"/>
    </row>
    <row r="815" spans="1:12" s="227" customFormat="1" ht="18" x14ac:dyDescent="0.25">
      <c r="A815" s="228"/>
      <c r="B815" s="304"/>
      <c r="C815" s="304"/>
      <c r="D815" s="282" t="s">
        <v>301</v>
      </c>
      <c r="E815" s="218">
        <v>3.35</v>
      </c>
      <c r="F815" s="218">
        <v>2.75</v>
      </c>
      <c r="G815" s="218">
        <f t="shared" si="173"/>
        <v>12.2</v>
      </c>
      <c r="H815" s="218">
        <v>3</v>
      </c>
      <c r="I815" s="218">
        <f t="shared" si="174"/>
        <v>9.2125000000000004</v>
      </c>
      <c r="J815" s="219">
        <v>0</v>
      </c>
      <c r="K815" s="218">
        <f t="shared" si="175"/>
        <v>0</v>
      </c>
      <c r="L815" s="21"/>
    </row>
    <row r="816" spans="1:12" s="227" customFormat="1" ht="18" x14ac:dyDescent="0.25">
      <c r="A816" s="228"/>
      <c r="B816" s="304"/>
      <c r="C816" s="304"/>
      <c r="D816" s="282" t="s">
        <v>302</v>
      </c>
      <c r="E816" s="218">
        <v>5</v>
      </c>
      <c r="F816" s="218">
        <v>3.34</v>
      </c>
      <c r="G816" s="218">
        <f t="shared" si="173"/>
        <v>16.68</v>
      </c>
      <c r="H816" s="218">
        <v>3</v>
      </c>
      <c r="I816" s="218">
        <f t="shared" si="174"/>
        <v>16.7</v>
      </c>
      <c r="J816" s="219">
        <v>0</v>
      </c>
      <c r="K816" s="218">
        <f t="shared" si="175"/>
        <v>0</v>
      </c>
      <c r="L816" s="21"/>
    </row>
    <row r="817" spans="1:12" s="227" customFormat="1" ht="18" x14ac:dyDescent="0.25">
      <c r="A817" s="228"/>
      <c r="B817" s="304"/>
      <c r="C817" s="304"/>
      <c r="D817" s="282" t="s">
        <v>560</v>
      </c>
      <c r="E817" s="218">
        <v>1.2</v>
      </c>
      <c r="F817" s="218">
        <v>2.4500000000000002</v>
      </c>
      <c r="G817" s="218">
        <f t="shared" si="173"/>
        <v>7.3000000000000007</v>
      </c>
      <c r="H817" s="218">
        <v>3</v>
      </c>
      <c r="I817" s="218">
        <f t="shared" si="174"/>
        <v>2.94</v>
      </c>
      <c r="J817" s="219">
        <v>0</v>
      </c>
      <c r="K817" s="218">
        <f t="shared" si="175"/>
        <v>0</v>
      </c>
      <c r="L817" s="21"/>
    </row>
    <row r="818" spans="1:12" s="227" customFormat="1" ht="18" x14ac:dyDescent="0.25">
      <c r="A818" s="228"/>
      <c r="B818" s="304"/>
      <c r="C818" s="304"/>
      <c r="D818" s="282" t="s">
        <v>303</v>
      </c>
      <c r="E818" s="218">
        <v>5</v>
      </c>
      <c r="F818" s="218">
        <v>3.34</v>
      </c>
      <c r="G818" s="218">
        <f t="shared" si="173"/>
        <v>16.68</v>
      </c>
      <c r="H818" s="218">
        <v>3</v>
      </c>
      <c r="I818" s="218">
        <f t="shared" si="174"/>
        <v>16.7</v>
      </c>
      <c r="J818" s="219">
        <v>4.32</v>
      </c>
      <c r="K818" s="218">
        <f t="shared" si="175"/>
        <v>4.32</v>
      </c>
      <c r="L818" s="21"/>
    </row>
    <row r="819" spans="1:12" s="227" customFormat="1" ht="18" x14ac:dyDescent="0.25">
      <c r="A819" s="228"/>
      <c r="B819" s="304"/>
      <c r="C819" s="304"/>
      <c r="D819" s="282" t="s">
        <v>561</v>
      </c>
      <c r="E819" s="218">
        <v>1.2</v>
      </c>
      <c r="F819" s="218">
        <v>2.2999999999999998</v>
      </c>
      <c r="G819" s="218">
        <f t="shared" si="173"/>
        <v>7</v>
      </c>
      <c r="H819" s="218">
        <v>3</v>
      </c>
      <c r="I819" s="218">
        <f t="shared" si="174"/>
        <v>2.76</v>
      </c>
      <c r="J819" s="219">
        <v>0</v>
      </c>
      <c r="K819" s="218">
        <f t="shared" si="175"/>
        <v>0</v>
      </c>
      <c r="L819" s="21"/>
    </row>
    <row r="820" spans="1:12" s="227" customFormat="1" ht="18" x14ac:dyDescent="0.25">
      <c r="A820" s="228"/>
      <c r="B820" s="304"/>
      <c r="C820" s="304"/>
      <c r="D820" s="282" t="s">
        <v>304</v>
      </c>
      <c r="E820" s="218">
        <v>8</v>
      </c>
      <c r="F820" s="218">
        <v>9.52</v>
      </c>
      <c r="G820" s="218">
        <f t="shared" si="173"/>
        <v>35.04</v>
      </c>
      <c r="H820" s="218">
        <v>3</v>
      </c>
      <c r="I820" s="218">
        <f t="shared" si="174"/>
        <v>76.16</v>
      </c>
      <c r="J820" s="219">
        <v>0</v>
      </c>
      <c r="K820" s="218">
        <f t="shared" si="175"/>
        <v>0</v>
      </c>
      <c r="L820" s="21"/>
    </row>
    <row r="821" spans="1:12" s="227" customFormat="1" ht="18" x14ac:dyDescent="0.25">
      <c r="A821" s="228"/>
      <c r="B821" s="304"/>
      <c r="C821" s="304"/>
      <c r="D821" s="282"/>
      <c r="E821" s="218"/>
      <c r="F821" s="218"/>
      <c r="G821" s="218"/>
      <c r="H821" s="218"/>
      <c r="I821" s="218"/>
      <c r="J821" s="219"/>
      <c r="K821" s="311">
        <f>SUM(K810:K820)</f>
        <v>4.32</v>
      </c>
      <c r="L821" s="21"/>
    </row>
    <row r="822" spans="1:12" s="227" customFormat="1" ht="50.25" customHeight="1" x14ac:dyDescent="0.25">
      <c r="A822" s="228"/>
      <c r="B822" s="312" t="str">
        <f>'Planila Orçamentária'!C83</f>
        <v xml:space="preserve">Ponto de água fria </v>
      </c>
      <c r="C822" s="304"/>
      <c r="D822" s="282"/>
      <c r="E822" s="218"/>
      <c r="F822" s="218"/>
      <c r="G822" s="218"/>
      <c r="H822" s="218"/>
      <c r="I822" s="218"/>
      <c r="J822" s="219"/>
      <c r="K822" s="311"/>
      <c r="L822" s="21"/>
    </row>
    <row r="823" spans="1:12" s="227" customFormat="1" ht="18" x14ac:dyDescent="0.25">
      <c r="A823" s="228"/>
      <c r="B823" s="304"/>
      <c r="C823" s="304"/>
      <c r="D823" s="282" t="s">
        <v>295</v>
      </c>
      <c r="E823" s="218">
        <v>1.25</v>
      </c>
      <c r="F823" s="218">
        <v>2.35</v>
      </c>
      <c r="G823" s="218">
        <f t="shared" ref="G823:G833" si="176">E823*2+F823*2</f>
        <v>7.2</v>
      </c>
      <c r="H823" s="218">
        <v>3</v>
      </c>
      <c r="I823" s="218">
        <f t="shared" ref="I823:I833" si="177">E823*F823</f>
        <v>2.9375</v>
      </c>
      <c r="J823" s="219">
        <v>2</v>
      </c>
      <c r="K823" s="218">
        <f>J823</f>
        <v>2</v>
      </c>
      <c r="L823" s="21"/>
    </row>
    <row r="824" spans="1:12" s="227" customFormat="1" ht="18" x14ac:dyDescent="0.25">
      <c r="A824" s="228"/>
      <c r="B824" s="304"/>
      <c r="C824" s="304"/>
      <c r="D824" s="282" t="s">
        <v>297</v>
      </c>
      <c r="E824" s="218">
        <v>1.25</v>
      </c>
      <c r="F824" s="218">
        <v>2.35</v>
      </c>
      <c r="G824" s="218">
        <f t="shared" si="176"/>
        <v>7.2</v>
      </c>
      <c r="H824" s="218">
        <v>3</v>
      </c>
      <c r="I824" s="218">
        <f t="shared" si="177"/>
        <v>2.9375</v>
      </c>
      <c r="J824" s="219">
        <v>2</v>
      </c>
      <c r="K824" s="218">
        <f t="shared" ref="K824:K833" si="178">J824</f>
        <v>2</v>
      </c>
      <c r="L824" s="21"/>
    </row>
    <row r="825" spans="1:12" s="227" customFormat="1" ht="18" x14ac:dyDescent="0.25">
      <c r="A825" s="228"/>
      <c r="B825" s="304"/>
      <c r="C825" s="304"/>
      <c r="D825" s="282" t="s">
        <v>559</v>
      </c>
      <c r="E825" s="218">
        <v>2.85</v>
      </c>
      <c r="F825" s="218">
        <v>2</v>
      </c>
      <c r="G825" s="218">
        <f t="shared" si="176"/>
        <v>9.6999999999999993</v>
      </c>
      <c r="H825" s="218">
        <v>3</v>
      </c>
      <c r="I825" s="218">
        <f t="shared" si="177"/>
        <v>5.7</v>
      </c>
      <c r="J825" s="219"/>
      <c r="K825" s="218">
        <f t="shared" si="178"/>
        <v>0</v>
      </c>
      <c r="L825" s="21"/>
    </row>
    <row r="826" spans="1:12" s="227" customFormat="1" ht="18" x14ac:dyDescent="0.25">
      <c r="A826" s="228"/>
      <c r="B826" s="304"/>
      <c r="C826" s="304"/>
      <c r="D826" s="282" t="s">
        <v>299</v>
      </c>
      <c r="E826" s="218">
        <v>3.69</v>
      </c>
      <c r="F826" s="218">
        <v>6.3</v>
      </c>
      <c r="G826" s="218">
        <f t="shared" si="176"/>
        <v>19.98</v>
      </c>
      <c r="H826" s="218">
        <v>3</v>
      </c>
      <c r="I826" s="218">
        <f t="shared" si="177"/>
        <v>23.247</v>
      </c>
      <c r="J826" s="219"/>
      <c r="K826" s="218">
        <f t="shared" si="178"/>
        <v>0</v>
      </c>
      <c r="L826" s="21"/>
    </row>
    <row r="827" spans="1:12" s="227" customFormat="1" ht="18" x14ac:dyDescent="0.25">
      <c r="A827" s="228"/>
      <c r="B827" s="304"/>
      <c r="C827" s="304"/>
      <c r="D827" s="282" t="s">
        <v>300</v>
      </c>
      <c r="E827" s="218">
        <v>5.3</v>
      </c>
      <c r="F827" s="218">
        <v>2.75</v>
      </c>
      <c r="G827" s="218">
        <f t="shared" si="176"/>
        <v>16.100000000000001</v>
      </c>
      <c r="H827" s="218">
        <v>3</v>
      </c>
      <c r="I827" s="218">
        <f t="shared" si="177"/>
        <v>14.574999999999999</v>
      </c>
      <c r="J827" s="219"/>
      <c r="K827" s="218">
        <f t="shared" si="178"/>
        <v>0</v>
      </c>
      <c r="L827" s="21"/>
    </row>
    <row r="828" spans="1:12" s="227" customFormat="1" ht="18" x14ac:dyDescent="0.25">
      <c r="A828" s="228"/>
      <c r="B828" s="304"/>
      <c r="C828" s="304"/>
      <c r="D828" s="282" t="s">
        <v>301</v>
      </c>
      <c r="E828" s="218">
        <v>3.35</v>
      </c>
      <c r="F828" s="218">
        <v>2.75</v>
      </c>
      <c r="G828" s="218">
        <f t="shared" si="176"/>
        <v>12.2</v>
      </c>
      <c r="H828" s="218">
        <v>3</v>
      </c>
      <c r="I828" s="218">
        <f t="shared" si="177"/>
        <v>9.2125000000000004</v>
      </c>
      <c r="J828" s="219">
        <v>1</v>
      </c>
      <c r="K828" s="218">
        <f t="shared" si="178"/>
        <v>1</v>
      </c>
      <c r="L828" s="21"/>
    </row>
    <row r="829" spans="1:12" s="227" customFormat="1" ht="18" x14ac:dyDescent="0.25">
      <c r="A829" s="228"/>
      <c r="B829" s="304"/>
      <c r="C829" s="304"/>
      <c r="D829" s="282" t="s">
        <v>302</v>
      </c>
      <c r="E829" s="218">
        <v>5</v>
      </c>
      <c r="F829" s="218">
        <v>3.34</v>
      </c>
      <c r="G829" s="218">
        <f t="shared" si="176"/>
        <v>16.68</v>
      </c>
      <c r="H829" s="218">
        <v>3</v>
      </c>
      <c r="I829" s="218">
        <f t="shared" si="177"/>
        <v>16.7</v>
      </c>
      <c r="J829" s="219"/>
      <c r="K829" s="218">
        <f t="shared" si="178"/>
        <v>0</v>
      </c>
      <c r="L829" s="21"/>
    </row>
    <row r="830" spans="1:12" s="227" customFormat="1" ht="18" x14ac:dyDescent="0.25">
      <c r="A830" s="228"/>
      <c r="B830" s="304"/>
      <c r="C830" s="304"/>
      <c r="D830" s="282" t="s">
        <v>560</v>
      </c>
      <c r="E830" s="218">
        <v>1.2</v>
      </c>
      <c r="F830" s="218">
        <v>2.4500000000000002</v>
      </c>
      <c r="G830" s="218">
        <f t="shared" si="176"/>
        <v>7.3000000000000007</v>
      </c>
      <c r="H830" s="218">
        <v>3</v>
      </c>
      <c r="I830" s="218">
        <f t="shared" si="177"/>
        <v>2.94</v>
      </c>
      <c r="J830" s="219">
        <v>3</v>
      </c>
      <c r="K830" s="218">
        <f t="shared" si="178"/>
        <v>3</v>
      </c>
      <c r="L830" s="21"/>
    </row>
    <row r="831" spans="1:12" s="227" customFormat="1" ht="18" x14ac:dyDescent="0.25">
      <c r="A831" s="228"/>
      <c r="B831" s="304"/>
      <c r="C831" s="304"/>
      <c r="D831" s="282" t="s">
        <v>303</v>
      </c>
      <c r="E831" s="218">
        <v>5</v>
      </c>
      <c r="F831" s="218">
        <v>3.34</v>
      </c>
      <c r="G831" s="218">
        <f t="shared" si="176"/>
        <v>16.68</v>
      </c>
      <c r="H831" s="218">
        <v>3</v>
      </c>
      <c r="I831" s="218">
        <f t="shared" si="177"/>
        <v>16.7</v>
      </c>
      <c r="J831" s="219"/>
      <c r="K831" s="218">
        <f t="shared" si="178"/>
        <v>0</v>
      </c>
      <c r="L831" s="21"/>
    </row>
    <row r="832" spans="1:12" s="227" customFormat="1" ht="18" x14ac:dyDescent="0.25">
      <c r="A832" s="228"/>
      <c r="B832" s="304"/>
      <c r="C832" s="304"/>
      <c r="D832" s="282" t="s">
        <v>561</v>
      </c>
      <c r="E832" s="218">
        <v>1.2</v>
      </c>
      <c r="F832" s="218">
        <v>2.2999999999999998</v>
      </c>
      <c r="G832" s="218">
        <f t="shared" si="176"/>
        <v>7</v>
      </c>
      <c r="H832" s="218">
        <v>3</v>
      </c>
      <c r="I832" s="218">
        <f t="shared" si="177"/>
        <v>2.76</v>
      </c>
      <c r="J832" s="219">
        <v>3</v>
      </c>
      <c r="K832" s="218">
        <f t="shared" si="178"/>
        <v>3</v>
      </c>
      <c r="L832" s="21"/>
    </row>
    <row r="833" spans="1:12" s="227" customFormat="1" ht="18" x14ac:dyDescent="0.25">
      <c r="A833" s="228"/>
      <c r="B833" s="304"/>
      <c r="C833" s="304"/>
      <c r="D833" s="282" t="s">
        <v>304</v>
      </c>
      <c r="E833" s="218">
        <v>8</v>
      </c>
      <c r="F833" s="218">
        <v>9.52</v>
      </c>
      <c r="G833" s="218">
        <f t="shared" si="176"/>
        <v>35.04</v>
      </c>
      <c r="H833" s="218">
        <v>3</v>
      </c>
      <c r="I833" s="218">
        <f t="shared" si="177"/>
        <v>76.16</v>
      </c>
      <c r="J833" s="219"/>
      <c r="K833" s="218">
        <f t="shared" si="178"/>
        <v>0</v>
      </c>
      <c r="L833" s="21"/>
    </row>
    <row r="834" spans="1:12" s="227" customFormat="1" ht="18" x14ac:dyDescent="0.25">
      <c r="A834" s="228"/>
      <c r="B834" s="304"/>
      <c r="C834" s="304"/>
      <c r="D834" s="282"/>
      <c r="E834" s="218"/>
      <c r="F834" s="218"/>
      <c r="G834" s="218"/>
      <c r="H834" s="218"/>
      <c r="I834" s="218"/>
      <c r="J834" s="219"/>
      <c r="K834" s="311">
        <f>SUM(K823:K833)</f>
        <v>11</v>
      </c>
      <c r="L834" s="21"/>
    </row>
    <row r="835" spans="1:12" s="227" customFormat="1" ht="48" customHeight="1" x14ac:dyDescent="0.25">
      <c r="A835" s="228"/>
      <c r="B835" s="312" t="str">
        <f>'Planila Orçamentária'!C84</f>
        <v>Ponto de esgoto secundário inc. C. Odonto</v>
      </c>
      <c r="C835" s="304"/>
      <c r="D835" s="282"/>
      <c r="E835" s="218"/>
      <c r="F835" s="218"/>
      <c r="G835" s="218"/>
      <c r="H835" s="218"/>
      <c r="I835" s="218"/>
      <c r="J835" s="219"/>
      <c r="K835" s="311"/>
      <c r="L835" s="21"/>
    </row>
    <row r="836" spans="1:12" s="227" customFormat="1" ht="18" x14ac:dyDescent="0.25">
      <c r="A836" s="228"/>
      <c r="B836" s="304"/>
      <c r="C836" s="304"/>
      <c r="D836" s="282" t="s">
        <v>295</v>
      </c>
      <c r="E836" s="218">
        <v>1.25</v>
      </c>
      <c r="F836" s="218">
        <v>2.35</v>
      </c>
      <c r="G836" s="218">
        <f t="shared" ref="G836:G846" si="179">E836*2+F836*2</f>
        <v>7.2</v>
      </c>
      <c r="H836" s="218">
        <v>3</v>
      </c>
      <c r="I836" s="218">
        <f t="shared" ref="I836:I846" si="180">E836*F836</f>
        <v>2.9375</v>
      </c>
      <c r="J836" s="219">
        <v>1</v>
      </c>
      <c r="K836" s="218">
        <f>J836</f>
        <v>1</v>
      </c>
      <c r="L836" s="21"/>
    </row>
    <row r="837" spans="1:12" s="227" customFormat="1" ht="18" x14ac:dyDescent="0.25">
      <c r="A837" s="228"/>
      <c r="B837" s="304"/>
      <c r="C837" s="304"/>
      <c r="D837" s="282" t="s">
        <v>297</v>
      </c>
      <c r="E837" s="218">
        <v>1.25</v>
      </c>
      <c r="F837" s="218">
        <v>2.35</v>
      </c>
      <c r="G837" s="218">
        <f t="shared" si="179"/>
        <v>7.2</v>
      </c>
      <c r="H837" s="218">
        <v>3</v>
      </c>
      <c r="I837" s="218">
        <f t="shared" si="180"/>
        <v>2.9375</v>
      </c>
      <c r="J837" s="219">
        <v>1</v>
      </c>
      <c r="K837" s="218">
        <f t="shared" ref="K837:K846" si="181">J837</f>
        <v>1</v>
      </c>
      <c r="L837" s="21"/>
    </row>
    <row r="838" spans="1:12" s="227" customFormat="1" ht="18" x14ac:dyDescent="0.25">
      <c r="A838" s="228"/>
      <c r="B838" s="304"/>
      <c r="C838" s="304"/>
      <c r="D838" s="282" t="s">
        <v>559</v>
      </c>
      <c r="E838" s="218">
        <v>2.85</v>
      </c>
      <c r="F838" s="218">
        <v>2</v>
      </c>
      <c r="G838" s="218">
        <f t="shared" si="179"/>
        <v>9.6999999999999993</v>
      </c>
      <c r="H838" s="218">
        <v>3</v>
      </c>
      <c r="I838" s="218">
        <f t="shared" si="180"/>
        <v>5.7</v>
      </c>
      <c r="J838" s="219">
        <v>0</v>
      </c>
      <c r="K838" s="218">
        <f t="shared" si="181"/>
        <v>0</v>
      </c>
      <c r="L838" s="21"/>
    </row>
    <row r="839" spans="1:12" s="227" customFormat="1" ht="18" x14ac:dyDescent="0.25">
      <c r="A839" s="228"/>
      <c r="B839" s="304"/>
      <c r="C839" s="304"/>
      <c r="D839" s="282" t="s">
        <v>299</v>
      </c>
      <c r="E839" s="218">
        <v>3.69</v>
      </c>
      <c r="F839" s="218">
        <v>6.3</v>
      </c>
      <c r="G839" s="218">
        <f t="shared" si="179"/>
        <v>19.98</v>
      </c>
      <c r="H839" s="218">
        <v>3</v>
      </c>
      <c r="I839" s="218">
        <f t="shared" si="180"/>
        <v>23.247</v>
      </c>
      <c r="J839" s="219">
        <v>0</v>
      </c>
      <c r="K839" s="218">
        <f t="shared" si="181"/>
        <v>0</v>
      </c>
      <c r="L839" s="21"/>
    </row>
    <row r="840" spans="1:12" s="227" customFormat="1" ht="18" x14ac:dyDescent="0.25">
      <c r="A840" s="228"/>
      <c r="B840" s="304"/>
      <c r="C840" s="304"/>
      <c r="D840" s="282" t="s">
        <v>300</v>
      </c>
      <c r="E840" s="218">
        <v>5.3</v>
      </c>
      <c r="F840" s="218">
        <v>2.75</v>
      </c>
      <c r="G840" s="218">
        <f t="shared" si="179"/>
        <v>16.100000000000001</v>
      </c>
      <c r="H840" s="218">
        <v>3</v>
      </c>
      <c r="I840" s="218">
        <f t="shared" si="180"/>
        <v>14.574999999999999</v>
      </c>
      <c r="J840" s="219">
        <v>0</v>
      </c>
      <c r="K840" s="218">
        <f t="shared" si="181"/>
        <v>0</v>
      </c>
      <c r="L840" s="21"/>
    </row>
    <row r="841" spans="1:12" s="227" customFormat="1" ht="18" x14ac:dyDescent="0.25">
      <c r="A841" s="228"/>
      <c r="B841" s="304"/>
      <c r="C841" s="304"/>
      <c r="D841" s="282" t="s">
        <v>301</v>
      </c>
      <c r="E841" s="218">
        <v>3.35</v>
      </c>
      <c r="F841" s="218">
        <v>2.75</v>
      </c>
      <c r="G841" s="218">
        <f t="shared" si="179"/>
        <v>12.2</v>
      </c>
      <c r="H841" s="218">
        <v>3</v>
      </c>
      <c r="I841" s="218">
        <f t="shared" si="180"/>
        <v>9.2125000000000004</v>
      </c>
      <c r="J841" s="219">
        <v>1</v>
      </c>
      <c r="K841" s="218">
        <f t="shared" si="181"/>
        <v>1</v>
      </c>
      <c r="L841" s="21"/>
    </row>
    <row r="842" spans="1:12" s="227" customFormat="1" ht="18" x14ac:dyDescent="0.25">
      <c r="A842" s="228"/>
      <c r="B842" s="304"/>
      <c r="C842" s="304"/>
      <c r="D842" s="282" t="s">
        <v>302</v>
      </c>
      <c r="E842" s="218">
        <v>5</v>
      </c>
      <c r="F842" s="218">
        <v>3.34</v>
      </c>
      <c r="G842" s="218">
        <f t="shared" si="179"/>
        <v>16.68</v>
      </c>
      <c r="H842" s="218">
        <v>3</v>
      </c>
      <c r="I842" s="218">
        <f t="shared" si="180"/>
        <v>16.7</v>
      </c>
      <c r="J842" s="219">
        <v>0</v>
      </c>
      <c r="K842" s="218">
        <f t="shared" si="181"/>
        <v>0</v>
      </c>
      <c r="L842" s="21"/>
    </row>
    <row r="843" spans="1:12" s="227" customFormat="1" ht="18" x14ac:dyDescent="0.25">
      <c r="A843" s="228"/>
      <c r="B843" s="304"/>
      <c r="C843" s="304"/>
      <c r="D843" s="282" t="s">
        <v>560</v>
      </c>
      <c r="E843" s="218">
        <v>1.2</v>
      </c>
      <c r="F843" s="218">
        <v>2.4500000000000002</v>
      </c>
      <c r="G843" s="218">
        <f t="shared" si="179"/>
        <v>7.3000000000000007</v>
      </c>
      <c r="H843" s="218">
        <v>3</v>
      </c>
      <c r="I843" s="218">
        <f t="shared" si="180"/>
        <v>2.94</v>
      </c>
      <c r="J843" s="219">
        <v>1</v>
      </c>
      <c r="K843" s="218">
        <f t="shared" si="181"/>
        <v>1</v>
      </c>
      <c r="L843" s="21"/>
    </row>
    <row r="844" spans="1:12" s="227" customFormat="1" ht="18" x14ac:dyDescent="0.25">
      <c r="A844" s="228"/>
      <c r="B844" s="304"/>
      <c r="C844" s="304"/>
      <c r="D844" s="282" t="s">
        <v>303</v>
      </c>
      <c r="E844" s="218">
        <v>5</v>
      </c>
      <c r="F844" s="218">
        <v>3.34</v>
      </c>
      <c r="G844" s="218">
        <f t="shared" si="179"/>
        <v>16.68</v>
      </c>
      <c r="H844" s="218">
        <v>3</v>
      </c>
      <c r="I844" s="218">
        <f t="shared" si="180"/>
        <v>16.7</v>
      </c>
      <c r="J844" s="219">
        <v>0</v>
      </c>
      <c r="K844" s="218">
        <f t="shared" si="181"/>
        <v>0</v>
      </c>
      <c r="L844" s="21"/>
    </row>
    <row r="845" spans="1:12" s="227" customFormat="1" ht="18" x14ac:dyDescent="0.25">
      <c r="A845" s="228"/>
      <c r="B845" s="304"/>
      <c r="C845" s="304"/>
      <c r="D845" s="282" t="s">
        <v>561</v>
      </c>
      <c r="E845" s="218">
        <v>1.2</v>
      </c>
      <c r="F845" s="218">
        <v>2.2999999999999998</v>
      </c>
      <c r="G845" s="218">
        <f t="shared" si="179"/>
        <v>7</v>
      </c>
      <c r="H845" s="218">
        <v>3</v>
      </c>
      <c r="I845" s="218">
        <f t="shared" si="180"/>
        <v>2.76</v>
      </c>
      <c r="J845" s="219">
        <v>1</v>
      </c>
      <c r="K845" s="218">
        <f t="shared" si="181"/>
        <v>1</v>
      </c>
      <c r="L845" s="21"/>
    </row>
    <row r="846" spans="1:12" s="227" customFormat="1" ht="18" x14ac:dyDescent="0.25">
      <c r="A846" s="228"/>
      <c r="B846" s="304"/>
      <c r="C846" s="304"/>
      <c r="D846" s="282" t="s">
        <v>304</v>
      </c>
      <c r="E846" s="218">
        <v>8</v>
      </c>
      <c r="F846" s="218">
        <v>9.52</v>
      </c>
      <c r="G846" s="218">
        <f t="shared" si="179"/>
        <v>35.04</v>
      </c>
      <c r="H846" s="218">
        <v>3</v>
      </c>
      <c r="I846" s="218">
        <f t="shared" si="180"/>
        <v>76.16</v>
      </c>
      <c r="J846" s="219">
        <v>0</v>
      </c>
      <c r="K846" s="218">
        <f t="shared" si="181"/>
        <v>0</v>
      </c>
      <c r="L846" s="21"/>
    </row>
    <row r="847" spans="1:12" s="227" customFormat="1" ht="18" x14ac:dyDescent="0.25">
      <c r="A847" s="228"/>
      <c r="B847" s="304"/>
      <c r="C847" s="304"/>
      <c r="D847" s="282"/>
      <c r="E847" s="218"/>
      <c r="F847" s="218"/>
      <c r="G847" s="218"/>
      <c r="H847" s="218"/>
      <c r="I847" s="218"/>
      <c r="J847" s="219"/>
      <c r="K847" s="311">
        <f>SUM(K836:K846)</f>
        <v>5</v>
      </c>
      <c r="L847" s="21"/>
    </row>
    <row r="848" spans="1:12" s="227" customFormat="1" ht="18" x14ac:dyDescent="0.25">
      <c r="A848" s="228"/>
      <c r="B848" s="308" t="str">
        <f>'Planila Orçamentária'!C85</f>
        <v>REVESTIMENTO</v>
      </c>
      <c r="C848" s="308"/>
      <c r="D848" s="309"/>
      <c r="E848" s="310"/>
      <c r="F848" s="310"/>
      <c r="G848" s="310"/>
      <c r="H848" s="310"/>
      <c r="I848" s="310"/>
      <c r="J848" s="310"/>
      <c r="K848" s="310"/>
      <c r="L848" s="21"/>
    </row>
    <row r="849" spans="1:12" s="227" customFormat="1" ht="42.75" customHeight="1" x14ac:dyDescent="0.25">
      <c r="A849" s="228"/>
      <c r="B849" s="312" t="str">
        <f>'Planila Orçamentária'!C86</f>
        <v xml:space="preserve">Chapisco de aderência parede </v>
      </c>
      <c r="C849" s="314" t="s">
        <v>98</v>
      </c>
      <c r="D849" s="315"/>
      <c r="E849" s="218"/>
      <c r="F849" s="218"/>
      <c r="G849" s="218"/>
      <c r="H849" s="218"/>
      <c r="I849" s="218"/>
      <c r="J849" s="219"/>
      <c r="K849" s="311"/>
      <c r="L849" s="21"/>
    </row>
    <row r="850" spans="1:12" s="227" customFormat="1" ht="18" x14ac:dyDescent="0.25">
      <c r="A850" s="228"/>
      <c r="B850" s="304"/>
      <c r="C850" s="304"/>
      <c r="D850" s="282" t="s">
        <v>295</v>
      </c>
      <c r="E850" s="218">
        <v>1.25</v>
      </c>
      <c r="F850" s="218">
        <v>2.35</v>
      </c>
      <c r="G850" s="218">
        <f t="shared" ref="G850:G860" si="182">E850*2+F850*2</f>
        <v>7.2</v>
      </c>
      <c r="H850" s="218">
        <v>3</v>
      </c>
      <c r="I850" s="218">
        <f>G850*H850</f>
        <v>21.6</v>
      </c>
      <c r="J850" s="219"/>
      <c r="K850" s="218">
        <f>I850</f>
        <v>21.6</v>
      </c>
      <c r="L850" s="21"/>
    </row>
    <row r="851" spans="1:12" s="227" customFormat="1" ht="18" x14ac:dyDescent="0.25">
      <c r="A851" s="228"/>
      <c r="B851" s="304"/>
      <c r="C851" s="304"/>
      <c r="D851" s="282" t="s">
        <v>297</v>
      </c>
      <c r="E851" s="218">
        <v>1.25</v>
      </c>
      <c r="F851" s="218">
        <v>2.35</v>
      </c>
      <c r="G851" s="218">
        <f t="shared" si="182"/>
        <v>7.2</v>
      </c>
      <c r="H851" s="218">
        <v>3</v>
      </c>
      <c r="I851" s="218">
        <f t="shared" ref="I851:I860" si="183">G851*H851</f>
        <v>21.6</v>
      </c>
      <c r="J851" s="219"/>
      <c r="K851" s="218">
        <f t="shared" ref="K851:K860" si="184">I851</f>
        <v>21.6</v>
      </c>
      <c r="L851" s="21"/>
    </row>
    <row r="852" spans="1:12" s="227" customFormat="1" ht="18" x14ac:dyDescent="0.25">
      <c r="A852" s="228"/>
      <c r="B852" s="304"/>
      <c r="C852" s="304"/>
      <c r="D852" s="282" t="s">
        <v>559</v>
      </c>
      <c r="E852" s="218">
        <v>2.85</v>
      </c>
      <c r="F852" s="218">
        <v>2</v>
      </c>
      <c r="G852" s="218">
        <f t="shared" si="182"/>
        <v>9.6999999999999993</v>
      </c>
      <c r="H852" s="218">
        <v>3</v>
      </c>
      <c r="I852" s="218">
        <f t="shared" si="183"/>
        <v>29.099999999999998</v>
      </c>
      <c r="J852" s="219"/>
      <c r="K852" s="218">
        <f t="shared" si="184"/>
        <v>29.099999999999998</v>
      </c>
      <c r="L852" s="21"/>
    </row>
    <row r="853" spans="1:12" s="227" customFormat="1" ht="18" x14ac:dyDescent="0.25">
      <c r="A853" s="228"/>
      <c r="B853" s="304"/>
      <c r="C853" s="304"/>
      <c r="D853" s="282" t="s">
        <v>299</v>
      </c>
      <c r="E853" s="218">
        <v>3.69</v>
      </c>
      <c r="F853" s="218">
        <v>6.3</v>
      </c>
      <c r="G853" s="218">
        <f t="shared" si="182"/>
        <v>19.98</v>
      </c>
      <c r="H853" s="218">
        <v>3</v>
      </c>
      <c r="I853" s="218">
        <f t="shared" si="183"/>
        <v>59.94</v>
      </c>
      <c r="J853" s="219"/>
      <c r="K853" s="218">
        <f t="shared" si="184"/>
        <v>59.94</v>
      </c>
      <c r="L853" s="21"/>
    </row>
    <row r="854" spans="1:12" s="227" customFormat="1" ht="18" x14ac:dyDescent="0.25">
      <c r="A854" s="228"/>
      <c r="B854" s="304"/>
      <c r="C854" s="304"/>
      <c r="D854" s="282" t="s">
        <v>300</v>
      </c>
      <c r="E854" s="218">
        <v>5.3</v>
      </c>
      <c r="F854" s="218">
        <v>2.75</v>
      </c>
      <c r="G854" s="218">
        <f t="shared" si="182"/>
        <v>16.100000000000001</v>
      </c>
      <c r="H854" s="218">
        <v>3</v>
      </c>
      <c r="I854" s="218">
        <f t="shared" si="183"/>
        <v>48.300000000000004</v>
      </c>
      <c r="J854" s="219"/>
      <c r="K854" s="218">
        <f t="shared" si="184"/>
        <v>48.300000000000004</v>
      </c>
      <c r="L854" s="21"/>
    </row>
    <row r="855" spans="1:12" s="227" customFormat="1" ht="18" x14ac:dyDescent="0.25">
      <c r="A855" s="228"/>
      <c r="B855" s="304"/>
      <c r="C855" s="304"/>
      <c r="D855" s="282" t="s">
        <v>301</v>
      </c>
      <c r="E855" s="218">
        <v>3.35</v>
      </c>
      <c r="F855" s="218">
        <v>2.75</v>
      </c>
      <c r="G855" s="218">
        <f t="shared" si="182"/>
        <v>12.2</v>
      </c>
      <c r="H855" s="218">
        <v>3</v>
      </c>
      <c r="I855" s="218">
        <f t="shared" si="183"/>
        <v>36.599999999999994</v>
      </c>
      <c r="J855" s="219"/>
      <c r="K855" s="218">
        <f t="shared" si="184"/>
        <v>36.599999999999994</v>
      </c>
      <c r="L855" s="21"/>
    </row>
    <row r="856" spans="1:12" s="227" customFormat="1" ht="18" x14ac:dyDescent="0.25">
      <c r="A856" s="228"/>
      <c r="B856" s="304"/>
      <c r="C856" s="304"/>
      <c r="D856" s="282" t="s">
        <v>302</v>
      </c>
      <c r="E856" s="218">
        <v>5</v>
      </c>
      <c r="F856" s="218">
        <v>3.34</v>
      </c>
      <c r="G856" s="218">
        <f t="shared" si="182"/>
        <v>16.68</v>
      </c>
      <c r="H856" s="218">
        <v>3</v>
      </c>
      <c r="I856" s="218">
        <f t="shared" si="183"/>
        <v>50.04</v>
      </c>
      <c r="J856" s="219"/>
      <c r="K856" s="218">
        <f t="shared" si="184"/>
        <v>50.04</v>
      </c>
      <c r="L856" s="21"/>
    </row>
    <row r="857" spans="1:12" s="227" customFormat="1" ht="18" x14ac:dyDescent="0.25">
      <c r="A857" s="228"/>
      <c r="B857" s="304"/>
      <c r="C857" s="304"/>
      <c r="D857" s="282" t="s">
        <v>560</v>
      </c>
      <c r="E857" s="218">
        <v>1.2</v>
      </c>
      <c r="F857" s="218">
        <v>2.4500000000000002</v>
      </c>
      <c r="G857" s="218">
        <f t="shared" si="182"/>
        <v>7.3000000000000007</v>
      </c>
      <c r="H857" s="218">
        <v>3</v>
      </c>
      <c r="I857" s="218">
        <f t="shared" si="183"/>
        <v>21.900000000000002</v>
      </c>
      <c r="J857" s="219"/>
      <c r="K857" s="218">
        <f t="shared" si="184"/>
        <v>21.900000000000002</v>
      </c>
      <c r="L857" s="21"/>
    </row>
    <row r="858" spans="1:12" s="227" customFormat="1" ht="18" x14ac:dyDescent="0.25">
      <c r="A858" s="228"/>
      <c r="B858" s="304"/>
      <c r="C858" s="304"/>
      <c r="D858" s="282" t="s">
        <v>303</v>
      </c>
      <c r="E858" s="218">
        <v>5</v>
      </c>
      <c r="F858" s="218">
        <v>3.34</v>
      </c>
      <c r="G858" s="218">
        <f t="shared" si="182"/>
        <v>16.68</v>
      </c>
      <c r="H858" s="218">
        <v>3</v>
      </c>
      <c r="I858" s="218">
        <f t="shared" si="183"/>
        <v>50.04</v>
      </c>
      <c r="J858" s="219"/>
      <c r="K858" s="218">
        <f t="shared" si="184"/>
        <v>50.04</v>
      </c>
      <c r="L858" s="21"/>
    </row>
    <row r="859" spans="1:12" s="227" customFormat="1" ht="18" x14ac:dyDescent="0.25">
      <c r="A859" s="228"/>
      <c r="B859" s="304"/>
      <c r="C859" s="304"/>
      <c r="D859" s="282" t="s">
        <v>561</v>
      </c>
      <c r="E859" s="218">
        <v>1.2</v>
      </c>
      <c r="F859" s="218">
        <v>2.2999999999999998</v>
      </c>
      <c r="G859" s="218">
        <f t="shared" si="182"/>
        <v>7</v>
      </c>
      <c r="H859" s="218">
        <v>3</v>
      </c>
      <c r="I859" s="218">
        <f t="shared" si="183"/>
        <v>21</v>
      </c>
      <c r="J859" s="219"/>
      <c r="K859" s="218">
        <f t="shared" si="184"/>
        <v>21</v>
      </c>
      <c r="L859" s="21"/>
    </row>
    <row r="860" spans="1:12" s="227" customFormat="1" ht="18" x14ac:dyDescent="0.25">
      <c r="A860" s="228"/>
      <c r="B860" s="304"/>
      <c r="C860" s="304"/>
      <c r="D860" s="282" t="s">
        <v>304</v>
      </c>
      <c r="E860" s="218">
        <v>8</v>
      </c>
      <c r="F860" s="218">
        <v>9.52</v>
      </c>
      <c r="G860" s="218">
        <f t="shared" si="182"/>
        <v>35.04</v>
      </c>
      <c r="H860" s="218">
        <v>3</v>
      </c>
      <c r="I860" s="218">
        <f t="shared" si="183"/>
        <v>105.12</v>
      </c>
      <c r="J860" s="219"/>
      <c r="K860" s="218">
        <f t="shared" si="184"/>
        <v>105.12</v>
      </c>
      <c r="L860" s="21"/>
    </row>
    <row r="861" spans="1:12" s="227" customFormat="1" ht="18" x14ac:dyDescent="0.25">
      <c r="A861" s="228"/>
      <c r="B861" s="304"/>
      <c r="C861" s="304"/>
      <c r="D861" s="282"/>
      <c r="E861" s="218"/>
      <c r="F861" s="218"/>
      <c r="G861" s="218"/>
      <c r="H861" s="218"/>
      <c r="I861" s="218"/>
      <c r="J861" s="219"/>
      <c r="K861" s="311">
        <f>SUM(K850:K860)</f>
        <v>465.24</v>
      </c>
      <c r="L861" s="21"/>
    </row>
    <row r="862" spans="1:12" s="227" customFormat="1" ht="49.5" customHeight="1" x14ac:dyDescent="0.25">
      <c r="A862" s="228"/>
      <c r="B862" s="312" t="str">
        <f>'Planila Orçamentária'!C87</f>
        <v xml:space="preserve">Emboço parede </v>
      </c>
      <c r="C862" s="314" t="s">
        <v>98</v>
      </c>
      <c r="D862" s="282"/>
      <c r="E862" s="218"/>
      <c r="F862" s="218"/>
      <c r="G862" s="218"/>
      <c r="H862" s="218"/>
      <c r="I862" s="218"/>
      <c r="J862" s="219"/>
      <c r="K862" s="311"/>
      <c r="L862" s="21"/>
    </row>
    <row r="863" spans="1:12" s="227" customFormat="1" ht="18" x14ac:dyDescent="0.25">
      <c r="A863" s="228"/>
      <c r="B863" s="304"/>
      <c r="C863" s="304"/>
      <c r="D863" s="282" t="s">
        <v>295</v>
      </c>
      <c r="E863" s="218">
        <v>1.25</v>
      </c>
      <c r="F863" s="218">
        <v>2.35</v>
      </c>
      <c r="G863" s="218">
        <f t="shared" ref="G863:G873" si="185">E863*2+F863*2</f>
        <v>7.2</v>
      </c>
      <c r="H863" s="218">
        <v>3</v>
      </c>
      <c r="I863" s="218">
        <f t="shared" ref="I863:I873" si="186">E863*F863</f>
        <v>2.9375</v>
      </c>
      <c r="J863" s="219"/>
      <c r="K863" s="218">
        <f>I863</f>
        <v>2.9375</v>
      </c>
      <c r="L863" s="21"/>
    </row>
    <row r="864" spans="1:12" s="227" customFormat="1" ht="18" x14ac:dyDescent="0.25">
      <c r="A864" s="228"/>
      <c r="B864" s="304"/>
      <c r="C864" s="304"/>
      <c r="D864" s="282" t="s">
        <v>297</v>
      </c>
      <c r="E864" s="218">
        <v>1.25</v>
      </c>
      <c r="F864" s="218">
        <v>2.35</v>
      </c>
      <c r="G864" s="218">
        <f t="shared" si="185"/>
        <v>7.2</v>
      </c>
      <c r="H864" s="218">
        <v>3</v>
      </c>
      <c r="I864" s="218">
        <f t="shared" si="186"/>
        <v>2.9375</v>
      </c>
      <c r="J864" s="219"/>
      <c r="K864" s="218">
        <f>I864</f>
        <v>2.9375</v>
      </c>
      <c r="L864" s="21"/>
    </row>
    <row r="865" spans="1:12" s="227" customFormat="1" ht="18" x14ac:dyDescent="0.25">
      <c r="A865" s="228"/>
      <c r="B865" s="304"/>
      <c r="C865" s="304"/>
      <c r="D865" s="282" t="s">
        <v>559</v>
      </c>
      <c r="E865" s="218">
        <v>2.85</v>
      </c>
      <c r="F865" s="218">
        <v>2</v>
      </c>
      <c r="G865" s="218">
        <f t="shared" si="185"/>
        <v>9.6999999999999993</v>
      </c>
      <c r="H865" s="218">
        <v>3</v>
      </c>
      <c r="I865" s="218">
        <f t="shared" si="186"/>
        <v>5.7</v>
      </c>
      <c r="J865" s="219"/>
      <c r="K865" s="218"/>
      <c r="L865" s="21"/>
    </row>
    <row r="866" spans="1:12" s="227" customFormat="1" ht="18" x14ac:dyDescent="0.25">
      <c r="A866" s="228"/>
      <c r="B866" s="304"/>
      <c r="C866" s="304"/>
      <c r="D866" s="282" t="s">
        <v>299</v>
      </c>
      <c r="E866" s="218">
        <v>3.69</v>
      </c>
      <c r="F866" s="218">
        <v>6.3</v>
      </c>
      <c r="G866" s="218">
        <f t="shared" si="185"/>
        <v>19.98</v>
      </c>
      <c r="H866" s="218">
        <v>3</v>
      </c>
      <c r="I866" s="218">
        <f t="shared" si="186"/>
        <v>23.247</v>
      </c>
      <c r="J866" s="219"/>
      <c r="K866" s="218"/>
      <c r="L866" s="21"/>
    </row>
    <row r="867" spans="1:12" s="227" customFormat="1" ht="18" x14ac:dyDescent="0.25">
      <c r="A867" s="228"/>
      <c r="B867" s="304"/>
      <c r="C867" s="304"/>
      <c r="D867" s="282" t="s">
        <v>300</v>
      </c>
      <c r="E867" s="218">
        <v>5.3</v>
      </c>
      <c r="F867" s="218">
        <v>2.75</v>
      </c>
      <c r="G867" s="218">
        <f t="shared" si="185"/>
        <v>16.100000000000001</v>
      </c>
      <c r="H867" s="218">
        <v>3</v>
      </c>
      <c r="I867" s="218">
        <f t="shared" si="186"/>
        <v>14.574999999999999</v>
      </c>
      <c r="J867" s="219"/>
      <c r="K867" s="218"/>
      <c r="L867" s="21"/>
    </row>
    <row r="868" spans="1:12" s="227" customFormat="1" ht="18" x14ac:dyDescent="0.25">
      <c r="A868" s="228"/>
      <c r="B868" s="304"/>
      <c r="C868" s="304"/>
      <c r="D868" s="282" t="s">
        <v>301</v>
      </c>
      <c r="E868" s="218">
        <v>3.35</v>
      </c>
      <c r="F868" s="218">
        <v>2.75</v>
      </c>
      <c r="G868" s="218">
        <f t="shared" si="185"/>
        <v>12.2</v>
      </c>
      <c r="H868" s="218">
        <v>3</v>
      </c>
      <c r="I868" s="218">
        <f t="shared" si="186"/>
        <v>9.2125000000000004</v>
      </c>
      <c r="J868" s="219"/>
      <c r="K868" s="218"/>
      <c r="L868" s="21"/>
    </row>
    <row r="869" spans="1:12" s="227" customFormat="1" ht="18" x14ac:dyDescent="0.25">
      <c r="A869" s="228"/>
      <c r="B869" s="304"/>
      <c r="C869" s="304"/>
      <c r="D869" s="282" t="s">
        <v>302</v>
      </c>
      <c r="E869" s="218">
        <v>5</v>
      </c>
      <c r="F869" s="218">
        <v>3.34</v>
      </c>
      <c r="G869" s="218">
        <f t="shared" si="185"/>
        <v>16.68</v>
      </c>
      <c r="H869" s="218">
        <v>3</v>
      </c>
      <c r="I869" s="218">
        <f t="shared" si="186"/>
        <v>16.7</v>
      </c>
      <c r="J869" s="219"/>
      <c r="K869" s="218"/>
      <c r="L869" s="21"/>
    </row>
    <row r="870" spans="1:12" s="227" customFormat="1" ht="18" x14ac:dyDescent="0.25">
      <c r="A870" s="228"/>
      <c r="B870" s="304"/>
      <c r="C870" s="304"/>
      <c r="D870" s="282" t="s">
        <v>560</v>
      </c>
      <c r="E870" s="218">
        <v>1.2</v>
      </c>
      <c r="F870" s="218">
        <v>2.4500000000000002</v>
      </c>
      <c r="G870" s="218">
        <f t="shared" si="185"/>
        <v>7.3000000000000007</v>
      </c>
      <c r="H870" s="218">
        <v>3</v>
      </c>
      <c r="I870" s="218">
        <f t="shared" si="186"/>
        <v>2.94</v>
      </c>
      <c r="J870" s="219"/>
      <c r="K870" s="218"/>
      <c r="L870" s="21"/>
    </row>
    <row r="871" spans="1:12" s="227" customFormat="1" ht="18" x14ac:dyDescent="0.25">
      <c r="A871" s="228"/>
      <c r="B871" s="304"/>
      <c r="C871" s="304"/>
      <c r="D871" s="282" t="s">
        <v>303</v>
      </c>
      <c r="E871" s="218">
        <v>5</v>
      </c>
      <c r="F871" s="218">
        <v>3.34</v>
      </c>
      <c r="G871" s="218">
        <f t="shared" si="185"/>
        <v>16.68</v>
      </c>
      <c r="H871" s="218">
        <v>3</v>
      </c>
      <c r="I871" s="218">
        <f t="shared" si="186"/>
        <v>16.7</v>
      </c>
      <c r="J871" s="219"/>
      <c r="K871" s="218">
        <f t="shared" ref="K865:K873" si="187">I871</f>
        <v>16.7</v>
      </c>
      <c r="L871" s="21"/>
    </row>
    <row r="872" spans="1:12" s="227" customFormat="1" ht="18" x14ac:dyDescent="0.25">
      <c r="A872" s="228"/>
      <c r="B872" s="304"/>
      <c r="C872" s="304"/>
      <c r="D872" s="282" t="s">
        <v>561</v>
      </c>
      <c r="E872" s="218">
        <v>1.2</v>
      </c>
      <c r="F872" s="218">
        <v>2.2999999999999998</v>
      </c>
      <c r="G872" s="218">
        <f t="shared" si="185"/>
        <v>7</v>
      </c>
      <c r="H872" s="218">
        <v>3</v>
      </c>
      <c r="I872" s="218">
        <f t="shared" si="186"/>
        <v>2.76</v>
      </c>
      <c r="J872" s="219"/>
      <c r="K872" s="218"/>
      <c r="L872" s="21"/>
    </row>
    <row r="873" spans="1:12" s="227" customFormat="1" ht="22.5" customHeight="1" x14ac:dyDescent="0.25">
      <c r="A873" s="228"/>
      <c r="B873" s="304"/>
      <c r="C873" s="304"/>
      <c r="D873" s="282" t="s">
        <v>304</v>
      </c>
      <c r="E873" s="218">
        <v>8</v>
      </c>
      <c r="F873" s="218">
        <v>9.52</v>
      </c>
      <c r="G873" s="218">
        <f t="shared" si="185"/>
        <v>35.04</v>
      </c>
      <c r="H873" s="218">
        <v>3</v>
      </c>
      <c r="I873" s="218">
        <f t="shared" si="186"/>
        <v>76.16</v>
      </c>
      <c r="J873" s="219"/>
      <c r="K873" s="218"/>
      <c r="L873" s="21"/>
    </row>
    <row r="874" spans="1:12" s="227" customFormat="1" ht="18" x14ac:dyDescent="0.25">
      <c r="A874" s="228"/>
      <c r="B874" s="304"/>
      <c r="C874" s="304"/>
      <c r="D874" s="282"/>
      <c r="E874" s="218"/>
      <c r="F874" s="218"/>
      <c r="G874" s="218"/>
      <c r="H874" s="218"/>
      <c r="I874" s="218"/>
      <c r="J874" s="219"/>
      <c r="K874" s="311">
        <f>SUM(K863:K873)</f>
        <v>22.574999999999999</v>
      </c>
      <c r="L874" s="21"/>
    </row>
    <row r="875" spans="1:12" s="227" customFormat="1" ht="36" x14ac:dyDescent="0.25">
      <c r="A875" s="228"/>
      <c r="B875" s="312" t="str">
        <f>'Planila Orçamentária'!C88</f>
        <v xml:space="preserve">Revestimento cerâmico, 10x10cm, cor branca, tipo A </v>
      </c>
      <c r="C875" s="304"/>
      <c r="D875" s="282"/>
      <c r="E875" s="218"/>
      <c r="F875" s="218"/>
      <c r="G875" s="218"/>
      <c r="H875" s="218"/>
      <c r="I875" s="218"/>
      <c r="J875" s="219"/>
      <c r="K875" s="311"/>
      <c r="L875" s="21"/>
    </row>
    <row r="876" spans="1:12" s="227" customFormat="1" ht="18" x14ac:dyDescent="0.25">
      <c r="A876" s="228"/>
      <c r="B876" s="304"/>
      <c r="C876" s="304"/>
      <c r="D876" s="282" t="s">
        <v>295</v>
      </c>
      <c r="E876" s="218">
        <v>1.25</v>
      </c>
      <c r="F876" s="218">
        <v>2.35</v>
      </c>
      <c r="G876" s="218">
        <f t="shared" ref="G876:G886" si="188">E876*2+F876*2</f>
        <v>7.2</v>
      </c>
      <c r="H876" s="218">
        <v>2.1</v>
      </c>
      <c r="I876" s="218">
        <f>G876*H876</f>
        <v>15.120000000000001</v>
      </c>
      <c r="J876" s="219"/>
      <c r="K876" s="218">
        <f>I876</f>
        <v>15.120000000000001</v>
      </c>
      <c r="L876" s="21"/>
    </row>
    <row r="877" spans="1:12" s="227" customFormat="1" ht="18" x14ac:dyDescent="0.25">
      <c r="A877" s="228"/>
      <c r="B877" s="304"/>
      <c r="C877" s="304"/>
      <c r="D877" s="282" t="s">
        <v>297</v>
      </c>
      <c r="E877" s="218">
        <v>1.25</v>
      </c>
      <c r="F877" s="218">
        <v>2.35</v>
      </c>
      <c r="G877" s="218">
        <f t="shared" si="188"/>
        <v>7.2</v>
      </c>
      <c r="H877" s="218">
        <v>2.1</v>
      </c>
      <c r="I877" s="218">
        <f t="shared" ref="I877:I886" si="189">G877*H877</f>
        <v>15.120000000000001</v>
      </c>
      <c r="J877" s="219"/>
      <c r="K877" s="218">
        <f t="shared" ref="K877:K886" si="190">I877</f>
        <v>15.120000000000001</v>
      </c>
      <c r="L877" s="21"/>
    </row>
    <row r="878" spans="1:12" s="227" customFormat="1" ht="18" x14ac:dyDescent="0.25">
      <c r="A878" s="228"/>
      <c r="B878" s="304"/>
      <c r="C878" s="304"/>
      <c r="D878" s="282" t="s">
        <v>559</v>
      </c>
      <c r="E878" s="218">
        <v>2.85</v>
      </c>
      <c r="F878" s="218">
        <v>2</v>
      </c>
      <c r="G878" s="218">
        <f t="shared" si="188"/>
        <v>9.6999999999999993</v>
      </c>
      <c r="H878" s="218">
        <v>2.1</v>
      </c>
      <c r="I878" s="218"/>
      <c r="J878" s="219"/>
      <c r="K878" s="218">
        <f t="shared" si="190"/>
        <v>0</v>
      </c>
      <c r="L878" s="21"/>
    </row>
    <row r="879" spans="1:12" s="227" customFormat="1" ht="18" x14ac:dyDescent="0.25">
      <c r="A879" s="228"/>
      <c r="B879" s="304"/>
      <c r="C879" s="304"/>
      <c r="D879" s="282" t="s">
        <v>299</v>
      </c>
      <c r="E879" s="218">
        <v>3.69</v>
      </c>
      <c r="F879" s="218">
        <v>6.3</v>
      </c>
      <c r="G879" s="218">
        <f t="shared" si="188"/>
        <v>19.98</v>
      </c>
      <c r="H879" s="218">
        <v>2.1</v>
      </c>
      <c r="I879" s="218"/>
      <c r="J879" s="219"/>
      <c r="K879" s="218">
        <f t="shared" si="190"/>
        <v>0</v>
      </c>
      <c r="L879" s="21"/>
    </row>
    <row r="880" spans="1:12" s="227" customFormat="1" ht="18" x14ac:dyDescent="0.25">
      <c r="A880" s="228"/>
      <c r="B880" s="304"/>
      <c r="C880" s="304"/>
      <c r="D880" s="282" t="s">
        <v>300</v>
      </c>
      <c r="E880" s="218">
        <v>5.3</v>
      </c>
      <c r="F880" s="218">
        <v>2.75</v>
      </c>
      <c r="G880" s="218">
        <f t="shared" si="188"/>
        <v>16.100000000000001</v>
      </c>
      <c r="H880" s="218">
        <v>2.1</v>
      </c>
      <c r="I880" s="218"/>
      <c r="J880" s="219"/>
      <c r="K880" s="218">
        <f t="shared" si="190"/>
        <v>0</v>
      </c>
      <c r="L880" s="21"/>
    </row>
    <row r="881" spans="1:12" s="227" customFormat="1" ht="18" x14ac:dyDescent="0.25">
      <c r="A881" s="228"/>
      <c r="B881" s="304"/>
      <c r="C881" s="304"/>
      <c r="D881" s="282" t="s">
        <v>301</v>
      </c>
      <c r="E881" s="218">
        <v>3.35</v>
      </c>
      <c r="F881" s="218">
        <v>2.75</v>
      </c>
      <c r="G881" s="218">
        <f t="shared" si="188"/>
        <v>12.2</v>
      </c>
      <c r="H881" s="218">
        <v>2.1</v>
      </c>
      <c r="I881" s="218"/>
      <c r="J881" s="219"/>
      <c r="K881" s="218">
        <f t="shared" si="190"/>
        <v>0</v>
      </c>
      <c r="L881" s="21"/>
    </row>
    <row r="882" spans="1:12" s="227" customFormat="1" ht="18" x14ac:dyDescent="0.25">
      <c r="A882" s="228"/>
      <c r="B882" s="304"/>
      <c r="C882" s="304"/>
      <c r="D882" s="282" t="s">
        <v>302</v>
      </c>
      <c r="E882" s="218">
        <v>5</v>
      </c>
      <c r="F882" s="218">
        <v>3.34</v>
      </c>
      <c r="G882" s="218">
        <f t="shared" si="188"/>
        <v>16.68</v>
      </c>
      <c r="H882" s="218">
        <v>2.1</v>
      </c>
      <c r="I882" s="218"/>
      <c r="J882" s="219"/>
      <c r="K882" s="218">
        <f t="shared" si="190"/>
        <v>0</v>
      </c>
      <c r="L882" s="21"/>
    </row>
    <row r="883" spans="1:12" s="227" customFormat="1" ht="18" x14ac:dyDescent="0.25">
      <c r="A883" s="228"/>
      <c r="B883" s="304"/>
      <c r="C883" s="304"/>
      <c r="D883" s="282" t="s">
        <v>560</v>
      </c>
      <c r="E883" s="218">
        <v>1.2</v>
      </c>
      <c r="F883" s="218">
        <v>2.4500000000000002</v>
      </c>
      <c r="G883" s="218">
        <f t="shared" si="188"/>
        <v>7.3000000000000007</v>
      </c>
      <c r="H883" s="218">
        <v>2.1</v>
      </c>
      <c r="I883" s="218">
        <f t="shared" si="189"/>
        <v>15.330000000000002</v>
      </c>
      <c r="J883" s="219"/>
      <c r="K883" s="218">
        <f t="shared" si="190"/>
        <v>15.330000000000002</v>
      </c>
      <c r="L883" s="21"/>
    </row>
    <row r="884" spans="1:12" s="227" customFormat="1" ht="18" x14ac:dyDescent="0.25">
      <c r="A884" s="228"/>
      <c r="B884" s="304"/>
      <c r="C884" s="304"/>
      <c r="D884" s="282" t="s">
        <v>303</v>
      </c>
      <c r="E884" s="218">
        <v>5</v>
      </c>
      <c r="F884" s="218">
        <v>3.34</v>
      </c>
      <c r="G884" s="218">
        <f t="shared" si="188"/>
        <v>16.68</v>
      </c>
      <c r="H884" s="218">
        <v>2.1</v>
      </c>
      <c r="I884" s="218"/>
      <c r="J884" s="219"/>
      <c r="K884" s="218">
        <f t="shared" si="190"/>
        <v>0</v>
      </c>
      <c r="L884" s="21"/>
    </row>
    <row r="885" spans="1:12" s="227" customFormat="1" ht="18" x14ac:dyDescent="0.25">
      <c r="A885" s="228"/>
      <c r="B885" s="304"/>
      <c r="C885" s="304"/>
      <c r="D885" s="282" t="s">
        <v>561</v>
      </c>
      <c r="E885" s="218">
        <v>1.2</v>
      </c>
      <c r="F885" s="218">
        <v>2.2999999999999998</v>
      </c>
      <c r="G885" s="218">
        <f t="shared" si="188"/>
        <v>7</v>
      </c>
      <c r="H885" s="218">
        <v>2.1</v>
      </c>
      <c r="I885" s="218"/>
      <c r="J885" s="219"/>
      <c r="K885" s="218">
        <f t="shared" si="190"/>
        <v>0</v>
      </c>
      <c r="L885" s="21"/>
    </row>
    <row r="886" spans="1:12" s="227" customFormat="1" ht="18" x14ac:dyDescent="0.25">
      <c r="A886" s="228"/>
      <c r="B886" s="304"/>
      <c r="C886" s="304"/>
      <c r="D886" s="282" t="s">
        <v>304</v>
      </c>
      <c r="E886" s="218">
        <v>8</v>
      </c>
      <c r="F886" s="218">
        <v>9.52</v>
      </c>
      <c r="G886" s="218">
        <f t="shared" si="188"/>
        <v>35.04</v>
      </c>
      <c r="H886" s="218">
        <v>2.1</v>
      </c>
      <c r="I886" s="218"/>
      <c r="J886" s="219"/>
      <c r="K886" s="218">
        <f t="shared" si="190"/>
        <v>0</v>
      </c>
      <c r="L886" s="21"/>
    </row>
    <row r="887" spans="1:12" s="227" customFormat="1" ht="18" x14ac:dyDescent="0.25">
      <c r="A887" s="228"/>
      <c r="B887" s="304"/>
      <c r="C887" s="304"/>
      <c r="D887" s="282"/>
      <c r="E887" s="218"/>
      <c r="F887" s="218"/>
      <c r="G887" s="218"/>
      <c r="H887" s="218"/>
      <c r="I887" s="218"/>
      <c r="J887" s="219"/>
      <c r="K887" s="311">
        <f>SUM(K876:K886)</f>
        <v>45.570000000000007</v>
      </c>
      <c r="L887" s="21"/>
    </row>
    <row r="888" spans="1:12" s="227" customFormat="1" ht="18" x14ac:dyDescent="0.25">
      <c r="A888" s="228"/>
      <c r="B888" s="312" t="str">
        <f>'Planila Orçamentária'!C89</f>
        <v xml:space="preserve">Reboco parede interna </v>
      </c>
      <c r="C888" s="304"/>
      <c r="D888" s="282"/>
      <c r="E888" s="218"/>
      <c r="F888" s="218"/>
      <c r="G888" s="218"/>
      <c r="H888" s="218"/>
      <c r="I888" s="218"/>
      <c r="J888" s="219"/>
      <c r="K888" s="311"/>
      <c r="L888" s="21"/>
    </row>
    <row r="889" spans="1:12" s="227" customFormat="1" ht="18" x14ac:dyDescent="0.25">
      <c r="A889" s="228"/>
      <c r="B889" s="304"/>
      <c r="C889" s="304"/>
      <c r="D889" s="282" t="s">
        <v>295</v>
      </c>
      <c r="E889" s="218">
        <v>1.25</v>
      </c>
      <c r="F889" s="218">
        <v>2.35</v>
      </c>
      <c r="G889" s="218">
        <f t="shared" ref="G889:G899" si="191">E889*2+F889*2</f>
        <v>7.2</v>
      </c>
      <c r="H889" s="218">
        <v>3</v>
      </c>
      <c r="I889" s="218">
        <f t="shared" ref="I889:I899" si="192">E889*F889</f>
        <v>2.9375</v>
      </c>
      <c r="J889" s="219"/>
      <c r="K889" s="218"/>
      <c r="L889" s="21"/>
    </row>
    <row r="890" spans="1:12" s="227" customFormat="1" ht="18" x14ac:dyDescent="0.25">
      <c r="A890" s="228"/>
      <c r="B890" s="304"/>
      <c r="C890" s="304"/>
      <c r="D890" s="282" t="s">
        <v>297</v>
      </c>
      <c r="E890" s="218">
        <v>1.25</v>
      </c>
      <c r="F890" s="218">
        <v>2.35</v>
      </c>
      <c r="G890" s="218">
        <f t="shared" si="191"/>
        <v>7.2</v>
      </c>
      <c r="H890" s="218">
        <v>3</v>
      </c>
      <c r="I890" s="218">
        <f t="shared" si="192"/>
        <v>2.9375</v>
      </c>
      <c r="J890" s="219"/>
      <c r="K890" s="218"/>
      <c r="L890" s="21"/>
    </row>
    <row r="891" spans="1:12" s="227" customFormat="1" ht="18" x14ac:dyDescent="0.25">
      <c r="A891" s="228"/>
      <c r="B891" s="304"/>
      <c r="C891" s="304"/>
      <c r="D891" s="282" t="s">
        <v>559</v>
      </c>
      <c r="E891" s="218">
        <v>2.85</v>
      </c>
      <c r="F891" s="218">
        <v>2</v>
      </c>
      <c r="G891" s="218">
        <f t="shared" si="191"/>
        <v>9.6999999999999993</v>
      </c>
      <c r="H891" s="218">
        <v>3</v>
      </c>
      <c r="I891" s="218">
        <f t="shared" si="192"/>
        <v>5.7</v>
      </c>
      <c r="J891" s="219"/>
      <c r="K891" s="218"/>
      <c r="L891" s="21"/>
    </row>
    <row r="892" spans="1:12" s="227" customFormat="1" ht="18" x14ac:dyDescent="0.25">
      <c r="A892" s="228"/>
      <c r="B892" s="304"/>
      <c r="C892" s="304"/>
      <c r="D892" s="282" t="s">
        <v>299</v>
      </c>
      <c r="E892" s="218">
        <v>3.69</v>
      </c>
      <c r="F892" s="218">
        <v>6.3</v>
      </c>
      <c r="G892" s="218">
        <f t="shared" si="191"/>
        <v>19.98</v>
      </c>
      <c r="H892" s="218">
        <v>3</v>
      </c>
      <c r="I892" s="218">
        <f t="shared" si="192"/>
        <v>23.247</v>
      </c>
      <c r="J892" s="219"/>
      <c r="K892" s="218"/>
      <c r="L892" s="21"/>
    </row>
    <row r="893" spans="1:12" s="227" customFormat="1" ht="18" x14ac:dyDescent="0.25">
      <c r="A893" s="228"/>
      <c r="B893" s="304"/>
      <c r="C893" s="304"/>
      <c r="D893" s="282" t="s">
        <v>300</v>
      </c>
      <c r="E893" s="218">
        <v>5.3</v>
      </c>
      <c r="F893" s="218">
        <v>2.75</v>
      </c>
      <c r="G893" s="218">
        <f t="shared" si="191"/>
        <v>16.100000000000001</v>
      </c>
      <c r="H893" s="218">
        <v>3</v>
      </c>
      <c r="I893" s="218">
        <f t="shared" si="192"/>
        <v>14.574999999999999</v>
      </c>
      <c r="J893" s="219"/>
      <c r="K893" s="218"/>
      <c r="L893" s="21"/>
    </row>
    <row r="894" spans="1:12" s="227" customFormat="1" ht="18" x14ac:dyDescent="0.25">
      <c r="A894" s="228"/>
      <c r="B894" s="304"/>
      <c r="C894" s="304"/>
      <c r="D894" s="282" t="s">
        <v>301</v>
      </c>
      <c r="E894" s="218">
        <v>3.35</v>
      </c>
      <c r="F894" s="218">
        <v>2.75</v>
      </c>
      <c r="G894" s="218">
        <f t="shared" si="191"/>
        <v>12.2</v>
      </c>
      <c r="H894" s="218">
        <v>3</v>
      </c>
      <c r="I894" s="218">
        <f t="shared" si="192"/>
        <v>9.2125000000000004</v>
      </c>
      <c r="J894" s="219"/>
      <c r="K894" s="218"/>
      <c r="L894" s="21"/>
    </row>
    <row r="895" spans="1:12" s="227" customFormat="1" ht="18" x14ac:dyDescent="0.25">
      <c r="A895" s="228"/>
      <c r="B895" s="304"/>
      <c r="C895" s="304"/>
      <c r="D895" s="282" t="s">
        <v>302</v>
      </c>
      <c r="E895" s="218">
        <v>5</v>
      </c>
      <c r="F895" s="218">
        <v>3.34</v>
      </c>
      <c r="G895" s="218">
        <f t="shared" si="191"/>
        <v>16.68</v>
      </c>
      <c r="H895" s="218">
        <v>3</v>
      </c>
      <c r="I895" s="218">
        <f t="shared" si="192"/>
        <v>16.7</v>
      </c>
      <c r="J895" s="219"/>
      <c r="K895" s="218"/>
      <c r="L895" s="21"/>
    </row>
    <row r="896" spans="1:12" s="227" customFormat="1" ht="18" x14ac:dyDescent="0.25">
      <c r="A896" s="228"/>
      <c r="B896" s="304"/>
      <c r="C896" s="304"/>
      <c r="D896" s="282" t="s">
        <v>560</v>
      </c>
      <c r="E896" s="218">
        <v>1.2</v>
      </c>
      <c r="F896" s="218">
        <v>2.4500000000000002</v>
      </c>
      <c r="G896" s="218">
        <f t="shared" si="191"/>
        <v>7.3000000000000007</v>
      </c>
      <c r="H896" s="218">
        <v>3</v>
      </c>
      <c r="I896" s="218">
        <f t="shared" si="192"/>
        <v>2.94</v>
      </c>
      <c r="J896" s="219"/>
      <c r="K896" s="218"/>
      <c r="L896" s="21"/>
    </row>
    <row r="897" spans="1:12" s="227" customFormat="1" ht="18" x14ac:dyDescent="0.25">
      <c r="A897" s="228"/>
      <c r="B897" s="304"/>
      <c r="C897" s="304"/>
      <c r="D897" s="282" t="s">
        <v>303</v>
      </c>
      <c r="E897" s="218">
        <v>5</v>
      </c>
      <c r="F897" s="218">
        <v>3.34</v>
      </c>
      <c r="G897" s="218">
        <f t="shared" si="191"/>
        <v>16.68</v>
      </c>
      <c r="H897" s="218">
        <v>3</v>
      </c>
      <c r="I897" s="218">
        <f t="shared" si="192"/>
        <v>16.7</v>
      </c>
      <c r="J897" s="219"/>
      <c r="K897" s="218"/>
      <c r="L897" s="21"/>
    </row>
    <row r="898" spans="1:12" s="227" customFormat="1" ht="18" x14ac:dyDescent="0.25">
      <c r="A898" s="228"/>
      <c r="B898" s="304"/>
      <c r="C898" s="304"/>
      <c r="D898" s="282" t="s">
        <v>561</v>
      </c>
      <c r="E898" s="218">
        <v>1.2</v>
      </c>
      <c r="F898" s="218">
        <v>2.2999999999999998</v>
      </c>
      <c r="G898" s="218">
        <f t="shared" si="191"/>
        <v>7</v>
      </c>
      <c r="H898" s="218">
        <v>3</v>
      </c>
      <c r="I898" s="218">
        <f t="shared" si="192"/>
        <v>2.76</v>
      </c>
      <c r="J898" s="219"/>
      <c r="K898" s="218"/>
      <c r="L898" s="21"/>
    </row>
    <row r="899" spans="1:12" s="227" customFormat="1" ht="18" x14ac:dyDescent="0.25">
      <c r="A899" s="228"/>
      <c r="B899" s="304"/>
      <c r="C899" s="304"/>
      <c r="D899" s="282" t="s">
        <v>304</v>
      </c>
      <c r="E899" s="218">
        <v>8</v>
      </c>
      <c r="F899" s="218">
        <v>9.52</v>
      </c>
      <c r="G899" s="218">
        <f t="shared" si="191"/>
        <v>35.04</v>
      </c>
      <c r="H899" s="218">
        <v>3</v>
      </c>
      <c r="I899" s="218">
        <f t="shared" si="192"/>
        <v>76.16</v>
      </c>
      <c r="J899" s="219"/>
      <c r="K899" s="218"/>
      <c r="L899" s="21"/>
    </row>
    <row r="900" spans="1:12" s="227" customFormat="1" ht="18" x14ac:dyDescent="0.25">
      <c r="A900" s="228"/>
      <c r="B900" s="304"/>
      <c r="C900" s="304"/>
      <c r="D900" s="282"/>
      <c r="E900" s="218"/>
      <c r="F900" s="218"/>
      <c r="G900" s="218"/>
      <c r="H900" s="218"/>
      <c r="I900" s="218"/>
      <c r="J900" s="219"/>
      <c r="K900" s="311">
        <f>SUM(K889:K899)</f>
        <v>0</v>
      </c>
      <c r="L900" s="21"/>
    </row>
    <row r="901" spans="1:12" s="227" customFormat="1" ht="18" x14ac:dyDescent="0.25">
      <c r="A901" s="228"/>
      <c r="B901" s="312" t="str">
        <f>'Planila Orçamentária'!C90</f>
        <v xml:space="preserve">Chapisco de aderência forro </v>
      </c>
      <c r="C901" s="304"/>
      <c r="D901" s="282"/>
      <c r="E901" s="218"/>
      <c r="F901" s="218"/>
      <c r="G901" s="218"/>
      <c r="H901" s="218"/>
      <c r="I901" s="218"/>
      <c r="J901" s="219"/>
      <c r="K901" s="311"/>
      <c r="L901" s="21"/>
    </row>
    <row r="902" spans="1:12" s="227" customFormat="1" ht="18" x14ac:dyDescent="0.25">
      <c r="A902" s="228"/>
      <c r="B902" s="304"/>
      <c r="C902" s="304"/>
      <c r="D902" s="282" t="s">
        <v>295</v>
      </c>
      <c r="E902" s="218">
        <v>1.25</v>
      </c>
      <c r="F902" s="218">
        <v>2.35</v>
      </c>
      <c r="G902" s="218">
        <f t="shared" ref="G902:G912" si="193">E902*2+F902*2</f>
        <v>7.2</v>
      </c>
      <c r="H902" s="218">
        <v>3</v>
      </c>
      <c r="I902" s="218">
        <f t="shared" ref="I902:I912" si="194">E902*F902</f>
        <v>2.9375</v>
      </c>
      <c r="J902" s="219"/>
      <c r="K902" s="218"/>
      <c r="L902" s="21"/>
    </row>
    <row r="903" spans="1:12" s="227" customFormat="1" ht="18" x14ac:dyDescent="0.25">
      <c r="A903" s="228"/>
      <c r="B903" s="304"/>
      <c r="C903" s="304"/>
      <c r="D903" s="282" t="s">
        <v>297</v>
      </c>
      <c r="E903" s="218">
        <v>1.25</v>
      </c>
      <c r="F903" s="218">
        <v>2.35</v>
      </c>
      <c r="G903" s="218">
        <f t="shared" si="193"/>
        <v>7.2</v>
      </c>
      <c r="H903" s="218">
        <v>3</v>
      </c>
      <c r="I903" s="218">
        <f t="shared" si="194"/>
        <v>2.9375</v>
      </c>
      <c r="J903" s="219"/>
      <c r="K903" s="218"/>
      <c r="L903" s="21"/>
    </row>
    <row r="904" spans="1:12" s="227" customFormat="1" ht="18" x14ac:dyDescent="0.25">
      <c r="A904" s="228"/>
      <c r="B904" s="304"/>
      <c r="C904" s="304"/>
      <c r="D904" s="282" t="s">
        <v>559</v>
      </c>
      <c r="E904" s="218">
        <v>2.85</v>
      </c>
      <c r="F904" s="218">
        <v>2</v>
      </c>
      <c r="G904" s="218">
        <f t="shared" si="193"/>
        <v>9.6999999999999993</v>
      </c>
      <c r="H904" s="218">
        <v>3</v>
      </c>
      <c r="I904" s="218">
        <f t="shared" si="194"/>
        <v>5.7</v>
      </c>
      <c r="J904" s="219"/>
      <c r="K904" s="218"/>
      <c r="L904" s="21"/>
    </row>
    <row r="905" spans="1:12" s="227" customFormat="1" ht="18" x14ac:dyDescent="0.25">
      <c r="A905" s="228"/>
      <c r="B905" s="304"/>
      <c r="C905" s="304"/>
      <c r="D905" s="282" t="s">
        <v>299</v>
      </c>
      <c r="E905" s="218">
        <v>3.69</v>
      </c>
      <c r="F905" s="218">
        <v>6.3</v>
      </c>
      <c r="G905" s="218">
        <f t="shared" si="193"/>
        <v>19.98</v>
      </c>
      <c r="H905" s="218">
        <v>3</v>
      </c>
      <c r="I905" s="218">
        <f t="shared" si="194"/>
        <v>23.247</v>
      </c>
      <c r="J905" s="219"/>
      <c r="K905" s="218"/>
      <c r="L905" s="21"/>
    </row>
    <row r="906" spans="1:12" s="227" customFormat="1" ht="18" x14ac:dyDescent="0.25">
      <c r="A906" s="228"/>
      <c r="B906" s="304"/>
      <c r="C906" s="304"/>
      <c r="D906" s="282" t="s">
        <v>300</v>
      </c>
      <c r="E906" s="218">
        <v>5.3</v>
      </c>
      <c r="F906" s="218">
        <v>2.75</v>
      </c>
      <c r="G906" s="218">
        <f t="shared" si="193"/>
        <v>16.100000000000001</v>
      </c>
      <c r="H906" s="218">
        <v>3</v>
      </c>
      <c r="I906" s="218">
        <f t="shared" si="194"/>
        <v>14.574999999999999</v>
      </c>
      <c r="J906" s="219"/>
      <c r="K906" s="218"/>
      <c r="L906" s="21"/>
    </row>
    <row r="907" spans="1:12" s="227" customFormat="1" ht="18" x14ac:dyDescent="0.25">
      <c r="A907" s="228"/>
      <c r="B907" s="304"/>
      <c r="C907" s="304"/>
      <c r="D907" s="282" t="s">
        <v>301</v>
      </c>
      <c r="E907" s="218">
        <v>3.35</v>
      </c>
      <c r="F907" s="218">
        <v>2.75</v>
      </c>
      <c r="G907" s="218">
        <f t="shared" si="193"/>
        <v>12.2</v>
      </c>
      <c r="H907" s="218">
        <v>3</v>
      </c>
      <c r="I907" s="218">
        <f t="shared" si="194"/>
        <v>9.2125000000000004</v>
      </c>
      <c r="J907" s="219"/>
      <c r="K907" s="218"/>
      <c r="L907" s="21"/>
    </row>
    <row r="908" spans="1:12" s="227" customFormat="1" ht="18" x14ac:dyDescent="0.25">
      <c r="A908" s="228"/>
      <c r="B908" s="304"/>
      <c r="C908" s="304"/>
      <c r="D908" s="282" t="s">
        <v>302</v>
      </c>
      <c r="E908" s="218">
        <v>5</v>
      </c>
      <c r="F908" s="218">
        <v>3.34</v>
      </c>
      <c r="G908" s="218">
        <f t="shared" si="193"/>
        <v>16.68</v>
      </c>
      <c r="H908" s="218">
        <v>3</v>
      </c>
      <c r="I908" s="218">
        <f t="shared" si="194"/>
        <v>16.7</v>
      </c>
      <c r="J908" s="219"/>
      <c r="K908" s="218"/>
      <c r="L908" s="21"/>
    </row>
    <row r="909" spans="1:12" s="227" customFormat="1" ht="18" x14ac:dyDescent="0.25">
      <c r="A909" s="228"/>
      <c r="B909" s="304"/>
      <c r="C909" s="304"/>
      <c r="D909" s="282" t="s">
        <v>560</v>
      </c>
      <c r="E909" s="218">
        <v>1.2</v>
      </c>
      <c r="F909" s="218">
        <v>2.4500000000000002</v>
      </c>
      <c r="G909" s="218">
        <f t="shared" si="193"/>
        <v>7.3000000000000007</v>
      </c>
      <c r="H909" s="218">
        <v>3</v>
      </c>
      <c r="I909" s="218">
        <f t="shared" si="194"/>
        <v>2.94</v>
      </c>
      <c r="J909" s="219"/>
      <c r="K909" s="218"/>
      <c r="L909" s="21"/>
    </row>
    <row r="910" spans="1:12" s="227" customFormat="1" ht="18" x14ac:dyDescent="0.25">
      <c r="A910" s="228"/>
      <c r="B910" s="304"/>
      <c r="C910" s="304"/>
      <c r="D910" s="282" t="s">
        <v>303</v>
      </c>
      <c r="E910" s="218">
        <v>5</v>
      </c>
      <c r="F910" s="218">
        <v>3.34</v>
      </c>
      <c r="G910" s="218">
        <f t="shared" si="193"/>
        <v>16.68</v>
      </c>
      <c r="H910" s="218">
        <v>3</v>
      </c>
      <c r="I910" s="218">
        <f t="shared" si="194"/>
        <v>16.7</v>
      </c>
      <c r="J910" s="219"/>
      <c r="K910" s="218"/>
      <c r="L910" s="21"/>
    </row>
    <row r="911" spans="1:12" s="227" customFormat="1" ht="18" x14ac:dyDescent="0.25">
      <c r="A911" s="228"/>
      <c r="B911" s="304"/>
      <c r="C911" s="304"/>
      <c r="D911" s="282" t="s">
        <v>561</v>
      </c>
      <c r="E911" s="218">
        <v>1.2</v>
      </c>
      <c r="F911" s="218">
        <v>2.2999999999999998</v>
      </c>
      <c r="G911" s="218">
        <f t="shared" si="193"/>
        <v>7</v>
      </c>
      <c r="H911" s="218">
        <v>3</v>
      </c>
      <c r="I911" s="218">
        <f t="shared" si="194"/>
        <v>2.76</v>
      </c>
      <c r="J911" s="219"/>
      <c r="K911" s="218"/>
      <c r="L911" s="21"/>
    </row>
    <row r="912" spans="1:12" s="227" customFormat="1" ht="18" x14ac:dyDescent="0.25">
      <c r="A912" s="228"/>
      <c r="B912" s="304"/>
      <c r="C912" s="304"/>
      <c r="D912" s="282" t="s">
        <v>304</v>
      </c>
      <c r="E912" s="218">
        <v>8</v>
      </c>
      <c r="F912" s="218">
        <v>9.52</v>
      </c>
      <c r="G912" s="218">
        <f t="shared" si="193"/>
        <v>35.04</v>
      </c>
      <c r="H912" s="218">
        <v>3</v>
      </c>
      <c r="I912" s="218">
        <f t="shared" si="194"/>
        <v>76.16</v>
      </c>
      <c r="J912" s="219"/>
      <c r="K912" s="218"/>
      <c r="L912" s="21"/>
    </row>
    <row r="913" spans="1:12" s="227" customFormat="1" ht="18" x14ac:dyDescent="0.25">
      <c r="A913" s="228"/>
      <c r="B913" s="304"/>
      <c r="C913" s="304"/>
      <c r="D913" s="282"/>
      <c r="E913" s="218"/>
      <c r="F913" s="218"/>
      <c r="G913" s="218"/>
      <c r="H913" s="218"/>
      <c r="I913" s="218"/>
      <c r="J913" s="219"/>
      <c r="K913" s="311">
        <f>SUM(K902:K912)</f>
        <v>0</v>
      </c>
      <c r="L913" s="21"/>
    </row>
    <row r="914" spans="1:12" s="227" customFormat="1" ht="18" x14ac:dyDescent="0.25">
      <c r="A914" s="228"/>
      <c r="B914" s="312" t="str">
        <f>'Planila Orçamentária'!C91</f>
        <v>RODAPE CERAMICO</v>
      </c>
      <c r="C914" s="304"/>
      <c r="D914" s="282"/>
      <c r="E914" s="218"/>
      <c r="F914" s="218"/>
      <c r="G914" s="218"/>
      <c r="H914" s="218"/>
      <c r="I914" s="218"/>
      <c r="J914" s="219"/>
      <c r="K914" s="311"/>
      <c r="L914" s="21"/>
    </row>
    <row r="915" spans="1:12" s="227" customFormat="1" ht="18" x14ac:dyDescent="0.25">
      <c r="A915" s="228"/>
      <c r="B915" s="304"/>
      <c r="C915" s="304"/>
      <c r="D915" s="282" t="s">
        <v>295</v>
      </c>
      <c r="E915" s="218">
        <v>1.25</v>
      </c>
      <c r="F915" s="218">
        <v>2.35</v>
      </c>
      <c r="G915" s="218">
        <f t="shared" ref="G915:G925" si="195">E915*2+F915*2</f>
        <v>7.2</v>
      </c>
      <c r="H915" s="218">
        <v>3</v>
      </c>
      <c r="I915" s="218">
        <f t="shared" ref="I915:I925" si="196">E915*F915</f>
        <v>2.9375</v>
      </c>
      <c r="J915" s="219"/>
      <c r="K915" s="218"/>
      <c r="L915" s="21"/>
    </row>
    <row r="916" spans="1:12" s="227" customFormat="1" ht="18" x14ac:dyDescent="0.25">
      <c r="A916" s="228"/>
      <c r="B916" s="304"/>
      <c r="C916" s="304"/>
      <c r="D916" s="282" t="s">
        <v>297</v>
      </c>
      <c r="E916" s="218">
        <v>1.25</v>
      </c>
      <c r="F916" s="218">
        <v>2.35</v>
      </c>
      <c r="G916" s="218">
        <f t="shared" si="195"/>
        <v>7.2</v>
      </c>
      <c r="H916" s="218">
        <v>3</v>
      </c>
      <c r="I916" s="218">
        <f t="shared" si="196"/>
        <v>2.9375</v>
      </c>
      <c r="J916" s="219"/>
      <c r="K916" s="218"/>
      <c r="L916" s="21"/>
    </row>
    <row r="917" spans="1:12" s="227" customFormat="1" ht="18" x14ac:dyDescent="0.25">
      <c r="A917" s="228"/>
      <c r="B917" s="304"/>
      <c r="C917" s="304"/>
      <c r="D917" s="282" t="s">
        <v>559</v>
      </c>
      <c r="E917" s="218">
        <v>2.85</v>
      </c>
      <c r="F917" s="218">
        <v>2</v>
      </c>
      <c r="G917" s="218">
        <f t="shared" si="195"/>
        <v>9.6999999999999993</v>
      </c>
      <c r="H917" s="218">
        <v>3</v>
      </c>
      <c r="I917" s="218">
        <f t="shared" si="196"/>
        <v>5.7</v>
      </c>
      <c r="J917" s="219"/>
      <c r="K917" s="218">
        <f t="shared" ref="K916:K925" si="197">G917</f>
        <v>9.6999999999999993</v>
      </c>
      <c r="L917" s="21"/>
    </row>
    <row r="918" spans="1:12" s="227" customFormat="1" ht="18" x14ac:dyDescent="0.25">
      <c r="A918" s="228"/>
      <c r="B918" s="304"/>
      <c r="C918" s="304"/>
      <c r="D918" s="282" t="s">
        <v>299</v>
      </c>
      <c r="E918" s="218">
        <v>3.69</v>
      </c>
      <c r="F918" s="218">
        <v>6.3</v>
      </c>
      <c r="G918" s="218">
        <f t="shared" si="195"/>
        <v>19.98</v>
      </c>
      <c r="H918" s="218">
        <v>3</v>
      </c>
      <c r="I918" s="218">
        <f t="shared" si="196"/>
        <v>23.247</v>
      </c>
      <c r="J918" s="219"/>
      <c r="K918" s="218">
        <f t="shared" si="197"/>
        <v>19.98</v>
      </c>
      <c r="L918" s="21"/>
    </row>
    <row r="919" spans="1:12" s="227" customFormat="1" ht="18" x14ac:dyDescent="0.25">
      <c r="A919" s="228"/>
      <c r="B919" s="304"/>
      <c r="C919" s="304"/>
      <c r="D919" s="282" t="s">
        <v>300</v>
      </c>
      <c r="E919" s="218">
        <v>5.3</v>
      </c>
      <c r="F919" s="218">
        <v>2.75</v>
      </c>
      <c r="G919" s="218">
        <f t="shared" si="195"/>
        <v>16.100000000000001</v>
      </c>
      <c r="H919" s="218">
        <v>3</v>
      </c>
      <c r="I919" s="218">
        <f t="shared" si="196"/>
        <v>14.574999999999999</v>
      </c>
      <c r="J919" s="219"/>
      <c r="K919" s="218">
        <f t="shared" si="197"/>
        <v>16.100000000000001</v>
      </c>
      <c r="L919" s="21"/>
    </row>
    <row r="920" spans="1:12" s="227" customFormat="1" ht="18" x14ac:dyDescent="0.25">
      <c r="A920" s="228"/>
      <c r="B920" s="304"/>
      <c r="C920" s="304"/>
      <c r="D920" s="282" t="s">
        <v>301</v>
      </c>
      <c r="E920" s="218">
        <v>3.35</v>
      </c>
      <c r="F920" s="218">
        <v>2.75</v>
      </c>
      <c r="G920" s="218">
        <f t="shared" si="195"/>
        <v>12.2</v>
      </c>
      <c r="H920" s="218">
        <v>3</v>
      </c>
      <c r="I920" s="218">
        <f t="shared" si="196"/>
        <v>9.2125000000000004</v>
      </c>
      <c r="J920" s="219"/>
      <c r="K920" s="218">
        <f t="shared" si="197"/>
        <v>12.2</v>
      </c>
      <c r="L920" s="21"/>
    </row>
    <row r="921" spans="1:12" s="227" customFormat="1" ht="18" x14ac:dyDescent="0.25">
      <c r="A921" s="228"/>
      <c r="B921" s="304"/>
      <c r="C921" s="304"/>
      <c r="D921" s="282" t="s">
        <v>302</v>
      </c>
      <c r="E921" s="218">
        <v>5</v>
      </c>
      <c r="F921" s="218">
        <v>3.34</v>
      </c>
      <c r="G921" s="218">
        <f t="shared" si="195"/>
        <v>16.68</v>
      </c>
      <c r="H921" s="218">
        <v>3</v>
      </c>
      <c r="I921" s="218">
        <f t="shared" si="196"/>
        <v>16.7</v>
      </c>
      <c r="J921" s="219"/>
      <c r="K921" s="218">
        <f t="shared" si="197"/>
        <v>16.68</v>
      </c>
      <c r="L921" s="21"/>
    </row>
    <row r="922" spans="1:12" s="227" customFormat="1" ht="18" x14ac:dyDescent="0.25">
      <c r="A922" s="228"/>
      <c r="B922" s="304"/>
      <c r="C922" s="304"/>
      <c r="D922" s="282" t="s">
        <v>560</v>
      </c>
      <c r="E922" s="218">
        <v>1.2</v>
      </c>
      <c r="F922" s="218">
        <v>2.4500000000000002</v>
      </c>
      <c r="G922" s="218">
        <f t="shared" si="195"/>
        <v>7.3000000000000007</v>
      </c>
      <c r="H922" s="218">
        <v>3</v>
      </c>
      <c r="I922" s="218">
        <f t="shared" si="196"/>
        <v>2.94</v>
      </c>
      <c r="J922" s="219"/>
      <c r="K922" s="218"/>
      <c r="L922" s="21"/>
    </row>
    <row r="923" spans="1:12" s="227" customFormat="1" ht="18" x14ac:dyDescent="0.25">
      <c r="A923" s="228"/>
      <c r="B923" s="304"/>
      <c r="C923" s="304"/>
      <c r="D923" s="282" t="s">
        <v>303</v>
      </c>
      <c r="E923" s="218">
        <v>5</v>
      </c>
      <c r="F923" s="218">
        <v>3.34</v>
      </c>
      <c r="G923" s="218">
        <f t="shared" si="195"/>
        <v>16.68</v>
      </c>
      <c r="H923" s="218">
        <v>3</v>
      </c>
      <c r="I923" s="218">
        <f t="shared" si="196"/>
        <v>16.7</v>
      </c>
      <c r="J923" s="219"/>
      <c r="K923" s="218">
        <f t="shared" si="197"/>
        <v>16.68</v>
      </c>
      <c r="L923" s="21"/>
    </row>
    <row r="924" spans="1:12" s="227" customFormat="1" ht="18" x14ac:dyDescent="0.25">
      <c r="A924" s="228"/>
      <c r="B924" s="304"/>
      <c r="C924" s="304"/>
      <c r="D924" s="282" t="s">
        <v>561</v>
      </c>
      <c r="E924" s="218">
        <v>1.2</v>
      </c>
      <c r="F924" s="218">
        <v>2.2999999999999998</v>
      </c>
      <c r="G924" s="218">
        <f t="shared" si="195"/>
        <v>7</v>
      </c>
      <c r="H924" s="218">
        <v>3</v>
      </c>
      <c r="I924" s="218">
        <f t="shared" si="196"/>
        <v>2.76</v>
      </c>
      <c r="J924" s="219"/>
      <c r="K924" s="218"/>
      <c r="L924" s="21"/>
    </row>
    <row r="925" spans="1:12" s="227" customFormat="1" ht="18" x14ac:dyDescent="0.25">
      <c r="A925" s="228"/>
      <c r="B925" s="304"/>
      <c r="C925" s="304"/>
      <c r="D925" s="282" t="s">
        <v>304</v>
      </c>
      <c r="E925" s="218">
        <v>8</v>
      </c>
      <c r="F925" s="218">
        <v>9.52</v>
      </c>
      <c r="G925" s="218">
        <f t="shared" si="195"/>
        <v>35.04</v>
      </c>
      <c r="H925" s="218">
        <v>3</v>
      </c>
      <c r="I925" s="218">
        <f t="shared" si="196"/>
        <v>76.16</v>
      </c>
      <c r="J925" s="219"/>
      <c r="K925" s="218">
        <f t="shared" si="197"/>
        <v>35.04</v>
      </c>
      <c r="L925" s="21"/>
    </row>
    <row r="926" spans="1:12" s="227" customFormat="1" ht="18" x14ac:dyDescent="0.25">
      <c r="A926" s="228"/>
      <c r="B926" s="304"/>
      <c r="C926" s="304"/>
      <c r="D926" s="282"/>
      <c r="E926" s="218"/>
      <c r="F926" s="218"/>
      <c r="G926" s="218"/>
      <c r="H926" s="218"/>
      <c r="I926" s="218"/>
      <c r="J926" s="219"/>
      <c r="K926" s="311">
        <f>SUM(K915:K925)</f>
        <v>126.38</v>
      </c>
      <c r="L926" s="21"/>
    </row>
    <row r="927" spans="1:12" ht="18" x14ac:dyDescent="0.25">
      <c r="A927" s="228"/>
      <c r="B927" s="308" t="str">
        <f>'Planila Orçamentária'!C92</f>
        <v>PAVIMENTAÇÃO</v>
      </c>
      <c r="C927" s="308"/>
      <c r="D927" s="309"/>
      <c r="E927" s="310"/>
      <c r="F927" s="310"/>
      <c r="G927" s="310"/>
      <c r="H927" s="310"/>
      <c r="I927" s="310"/>
      <c r="J927" s="310"/>
      <c r="K927" s="310"/>
    </row>
    <row r="928" spans="1:12" ht="59.25" customHeight="1" x14ac:dyDescent="0.25">
      <c r="A928" s="228"/>
      <c r="B928" s="313" t="str">
        <f>'Planila Orçamentária'!C93</f>
        <v xml:space="preserve">Regularização de base para piso cerâmico </v>
      </c>
      <c r="C928" s="314" t="s">
        <v>16</v>
      </c>
      <c r="D928" s="315"/>
      <c r="E928" s="218"/>
      <c r="F928" s="218"/>
      <c r="G928" s="218"/>
      <c r="H928" s="218"/>
      <c r="I928" s="218"/>
      <c r="J928" s="219"/>
      <c r="K928" s="311"/>
    </row>
    <row r="929" spans="1:12" s="281" customFormat="1" ht="18" x14ac:dyDescent="0.25">
      <c r="A929" s="228"/>
      <c r="B929" s="304"/>
      <c r="C929" s="304"/>
      <c r="D929" s="282" t="s">
        <v>295</v>
      </c>
      <c r="E929" s="218">
        <v>1.25</v>
      </c>
      <c r="F929" s="218">
        <v>2.35</v>
      </c>
      <c r="G929" s="218">
        <f t="shared" ref="G929:G939" si="198">E929*2+F929*2</f>
        <v>7.2</v>
      </c>
      <c r="H929" s="218">
        <v>3</v>
      </c>
      <c r="I929" s="218">
        <f t="shared" ref="I929:I939" si="199">E929*F929</f>
        <v>2.9375</v>
      </c>
      <c r="J929" s="219"/>
      <c r="K929" s="218">
        <f>I929</f>
        <v>2.9375</v>
      </c>
      <c r="L929" s="21"/>
    </row>
    <row r="930" spans="1:12" s="281" customFormat="1" ht="18" x14ac:dyDescent="0.25">
      <c r="A930" s="228"/>
      <c r="B930" s="304"/>
      <c r="C930" s="304"/>
      <c r="D930" s="282" t="s">
        <v>297</v>
      </c>
      <c r="E930" s="218">
        <v>1.25</v>
      </c>
      <c r="F930" s="218">
        <v>2.35</v>
      </c>
      <c r="G930" s="218">
        <f t="shared" si="198"/>
        <v>7.2</v>
      </c>
      <c r="H930" s="218">
        <v>3</v>
      </c>
      <c r="I930" s="218">
        <f t="shared" si="199"/>
        <v>2.9375</v>
      </c>
      <c r="J930" s="219"/>
      <c r="K930" s="218">
        <f t="shared" ref="K930:K939" si="200">I930</f>
        <v>2.9375</v>
      </c>
      <c r="L930" s="21"/>
    </row>
    <row r="931" spans="1:12" s="281" customFormat="1" ht="18" x14ac:dyDescent="0.25">
      <c r="A931" s="228"/>
      <c r="B931" s="304"/>
      <c r="C931" s="304"/>
      <c r="D931" s="282" t="s">
        <v>559</v>
      </c>
      <c r="E931" s="218">
        <v>2.85</v>
      </c>
      <c r="F931" s="218">
        <v>2</v>
      </c>
      <c r="G931" s="218">
        <f t="shared" si="198"/>
        <v>9.6999999999999993</v>
      </c>
      <c r="H931" s="218">
        <v>3</v>
      </c>
      <c r="I931" s="218">
        <f t="shared" si="199"/>
        <v>5.7</v>
      </c>
      <c r="J931" s="219"/>
      <c r="K931" s="218">
        <f t="shared" si="200"/>
        <v>5.7</v>
      </c>
      <c r="L931" s="21"/>
    </row>
    <row r="932" spans="1:12" s="281" customFormat="1" ht="18" x14ac:dyDescent="0.25">
      <c r="A932" s="228"/>
      <c r="B932" s="304"/>
      <c r="C932" s="304"/>
      <c r="D932" s="282" t="s">
        <v>299</v>
      </c>
      <c r="E932" s="218">
        <v>3.69</v>
      </c>
      <c r="F932" s="218">
        <v>6.3</v>
      </c>
      <c r="G932" s="218">
        <f t="shared" si="198"/>
        <v>19.98</v>
      </c>
      <c r="H932" s="218">
        <v>3</v>
      </c>
      <c r="I932" s="218">
        <f t="shared" si="199"/>
        <v>23.247</v>
      </c>
      <c r="J932" s="219"/>
      <c r="K932" s="218">
        <f t="shared" si="200"/>
        <v>23.247</v>
      </c>
      <c r="L932" s="21"/>
    </row>
    <row r="933" spans="1:12" s="281" customFormat="1" ht="18" x14ac:dyDescent="0.25">
      <c r="A933" s="228"/>
      <c r="B933" s="304"/>
      <c r="C933" s="304"/>
      <c r="D933" s="282" t="s">
        <v>300</v>
      </c>
      <c r="E933" s="218">
        <v>5.3</v>
      </c>
      <c r="F933" s="218">
        <v>2.75</v>
      </c>
      <c r="G933" s="218">
        <f t="shared" si="198"/>
        <v>16.100000000000001</v>
      </c>
      <c r="H933" s="218">
        <v>3</v>
      </c>
      <c r="I933" s="218">
        <f t="shared" si="199"/>
        <v>14.574999999999999</v>
      </c>
      <c r="J933" s="219"/>
      <c r="K933" s="218">
        <f t="shared" si="200"/>
        <v>14.574999999999999</v>
      </c>
      <c r="L933" s="21"/>
    </row>
    <row r="934" spans="1:12" s="281" customFormat="1" ht="18" x14ac:dyDescent="0.25">
      <c r="A934" s="228"/>
      <c r="B934" s="304"/>
      <c r="C934" s="304"/>
      <c r="D934" s="282" t="s">
        <v>301</v>
      </c>
      <c r="E934" s="218">
        <v>3.35</v>
      </c>
      <c r="F934" s="218">
        <v>2.75</v>
      </c>
      <c r="G934" s="218">
        <f t="shared" si="198"/>
        <v>12.2</v>
      </c>
      <c r="H934" s="218">
        <v>3</v>
      </c>
      <c r="I934" s="218">
        <f t="shared" si="199"/>
        <v>9.2125000000000004</v>
      </c>
      <c r="J934" s="219"/>
      <c r="K934" s="218">
        <f t="shared" si="200"/>
        <v>9.2125000000000004</v>
      </c>
      <c r="L934" s="21"/>
    </row>
    <row r="935" spans="1:12" s="281" customFormat="1" ht="18" x14ac:dyDescent="0.25">
      <c r="A935" s="228"/>
      <c r="B935" s="304"/>
      <c r="C935" s="304"/>
      <c r="D935" s="282" t="s">
        <v>302</v>
      </c>
      <c r="E935" s="218">
        <v>5</v>
      </c>
      <c r="F935" s="218">
        <v>3.34</v>
      </c>
      <c r="G935" s="218">
        <f t="shared" si="198"/>
        <v>16.68</v>
      </c>
      <c r="H935" s="218">
        <v>3</v>
      </c>
      <c r="I935" s="218">
        <f t="shared" si="199"/>
        <v>16.7</v>
      </c>
      <c r="J935" s="219"/>
      <c r="K935" s="218">
        <f t="shared" si="200"/>
        <v>16.7</v>
      </c>
      <c r="L935" s="21"/>
    </row>
    <row r="936" spans="1:12" s="281" customFormat="1" ht="18" x14ac:dyDescent="0.25">
      <c r="A936" s="228"/>
      <c r="B936" s="304"/>
      <c r="C936" s="304"/>
      <c r="D936" s="282" t="s">
        <v>560</v>
      </c>
      <c r="E936" s="218">
        <v>1.2</v>
      </c>
      <c r="F936" s="218">
        <v>2.4500000000000002</v>
      </c>
      <c r="G936" s="218">
        <f t="shared" si="198"/>
        <v>7.3000000000000007</v>
      </c>
      <c r="H936" s="218">
        <v>3</v>
      </c>
      <c r="I936" s="218">
        <f t="shared" si="199"/>
        <v>2.94</v>
      </c>
      <c r="J936" s="219"/>
      <c r="K936" s="218">
        <f t="shared" si="200"/>
        <v>2.94</v>
      </c>
      <c r="L936" s="21"/>
    </row>
    <row r="937" spans="1:12" s="281" customFormat="1" ht="18" x14ac:dyDescent="0.25">
      <c r="A937" s="228"/>
      <c r="B937" s="304"/>
      <c r="C937" s="304"/>
      <c r="D937" s="282" t="s">
        <v>303</v>
      </c>
      <c r="E937" s="218">
        <v>5</v>
      </c>
      <c r="F937" s="218">
        <v>3.34</v>
      </c>
      <c r="G937" s="218">
        <f t="shared" si="198"/>
        <v>16.68</v>
      </c>
      <c r="H937" s="218">
        <v>3</v>
      </c>
      <c r="I937" s="218">
        <f t="shared" si="199"/>
        <v>16.7</v>
      </c>
      <c r="J937" s="219"/>
      <c r="K937" s="218">
        <f t="shared" si="200"/>
        <v>16.7</v>
      </c>
      <c r="L937" s="21"/>
    </row>
    <row r="938" spans="1:12" s="281" customFormat="1" ht="18" x14ac:dyDescent="0.25">
      <c r="A938" s="228"/>
      <c r="B938" s="304"/>
      <c r="C938" s="304"/>
      <c r="D938" s="282" t="s">
        <v>561</v>
      </c>
      <c r="E938" s="218">
        <v>1.2</v>
      </c>
      <c r="F938" s="218">
        <v>2.2999999999999998</v>
      </c>
      <c r="G938" s="218">
        <f t="shared" si="198"/>
        <v>7</v>
      </c>
      <c r="H938" s="218">
        <v>3</v>
      </c>
      <c r="I938" s="218">
        <f t="shared" si="199"/>
        <v>2.76</v>
      </c>
      <c r="J938" s="219"/>
      <c r="K938" s="218">
        <f t="shared" si="200"/>
        <v>2.76</v>
      </c>
      <c r="L938" s="21"/>
    </row>
    <row r="939" spans="1:12" s="281" customFormat="1" ht="18" x14ac:dyDescent="0.25">
      <c r="A939" s="228"/>
      <c r="B939" s="304"/>
      <c r="C939" s="304"/>
      <c r="D939" s="282" t="s">
        <v>304</v>
      </c>
      <c r="E939" s="218">
        <v>8</v>
      </c>
      <c r="F939" s="218">
        <v>9.52</v>
      </c>
      <c r="G939" s="218">
        <f t="shared" si="198"/>
        <v>35.04</v>
      </c>
      <c r="H939" s="218">
        <v>3</v>
      </c>
      <c r="I939" s="218">
        <f t="shared" si="199"/>
        <v>76.16</v>
      </c>
      <c r="J939" s="219"/>
      <c r="K939" s="218">
        <f t="shared" si="200"/>
        <v>76.16</v>
      </c>
      <c r="L939" s="21"/>
    </row>
    <row r="940" spans="1:12" ht="18" x14ac:dyDescent="0.25">
      <c r="A940" s="228"/>
      <c r="B940" s="304"/>
      <c r="C940" s="304"/>
      <c r="D940" s="282"/>
      <c r="E940" s="218"/>
      <c r="F940" s="218"/>
      <c r="G940" s="218"/>
      <c r="H940" s="218"/>
      <c r="I940" s="218"/>
      <c r="J940" s="219"/>
      <c r="K940" s="311">
        <f>SUM(K929:K939)</f>
        <v>173.86950000000002</v>
      </c>
    </row>
    <row r="941" spans="1:12" s="227" customFormat="1" ht="54.75" customHeight="1" x14ac:dyDescent="0.25">
      <c r="A941" s="228"/>
      <c r="B941" s="312" t="str">
        <f>'Planila Orçamentária'!C94</f>
        <v xml:space="preserve">Piso de granito no palco do auditório na terminação da cerâmica </v>
      </c>
      <c r="C941" s="304" t="s">
        <v>16</v>
      </c>
      <c r="D941" s="282"/>
      <c r="E941" s="218"/>
      <c r="F941" s="218"/>
      <c r="G941" s="218"/>
      <c r="H941" s="218"/>
      <c r="I941" s="218"/>
      <c r="J941" s="219"/>
      <c r="K941" s="311"/>
      <c r="L941" s="21"/>
    </row>
    <row r="942" spans="1:12" s="227" customFormat="1" ht="18" x14ac:dyDescent="0.25">
      <c r="A942" s="228"/>
      <c r="B942" s="304"/>
      <c r="C942" s="304"/>
      <c r="D942" s="282" t="s">
        <v>295</v>
      </c>
      <c r="E942" s="218">
        <v>1.25</v>
      </c>
      <c r="F942" s="218">
        <v>2.35</v>
      </c>
      <c r="G942" s="218">
        <f t="shared" ref="G942:G952" si="201">E942*2+F942*2</f>
        <v>7.2</v>
      </c>
      <c r="H942" s="218">
        <v>3</v>
      </c>
      <c r="I942" s="218"/>
      <c r="J942" s="219"/>
      <c r="K942" s="218">
        <f>I942</f>
        <v>0</v>
      </c>
      <c r="L942" s="21"/>
    </row>
    <row r="943" spans="1:12" s="227" customFormat="1" ht="18" x14ac:dyDescent="0.25">
      <c r="A943" s="228"/>
      <c r="B943" s="304"/>
      <c r="C943" s="304"/>
      <c r="D943" s="282" t="s">
        <v>297</v>
      </c>
      <c r="E943" s="218">
        <v>1.25</v>
      </c>
      <c r="F943" s="218">
        <v>2.35</v>
      </c>
      <c r="G943" s="218">
        <f t="shared" si="201"/>
        <v>7.2</v>
      </c>
      <c r="H943" s="218">
        <v>3</v>
      </c>
      <c r="I943" s="218"/>
      <c r="J943" s="219"/>
      <c r="K943" s="218">
        <f t="shared" ref="K943:K952" si="202">I943</f>
        <v>0</v>
      </c>
      <c r="L943" s="21"/>
    </row>
    <row r="944" spans="1:12" s="227" customFormat="1" ht="18" x14ac:dyDescent="0.25">
      <c r="A944" s="228"/>
      <c r="B944" s="304"/>
      <c r="C944" s="304"/>
      <c r="D944" s="282" t="s">
        <v>559</v>
      </c>
      <c r="E944" s="218">
        <v>2.85</v>
      </c>
      <c r="F944" s="218">
        <v>2</v>
      </c>
      <c r="G944" s="218">
        <f t="shared" si="201"/>
        <v>9.6999999999999993</v>
      </c>
      <c r="H944" s="218">
        <v>3</v>
      </c>
      <c r="I944" s="218"/>
      <c r="J944" s="219"/>
      <c r="K944" s="218">
        <f t="shared" si="202"/>
        <v>0</v>
      </c>
      <c r="L944" s="21"/>
    </row>
    <row r="945" spans="1:12" s="227" customFormat="1" ht="18" x14ac:dyDescent="0.25">
      <c r="A945" s="228"/>
      <c r="B945" s="304"/>
      <c r="C945" s="304"/>
      <c r="D945" s="282" t="s">
        <v>299</v>
      </c>
      <c r="E945" s="218">
        <v>3.69</v>
      </c>
      <c r="F945" s="218">
        <v>6.3</v>
      </c>
      <c r="G945" s="218">
        <f t="shared" si="201"/>
        <v>19.98</v>
      </c>
      <c r="H945" s="218">
        <v>3</v>
      </c>
      <c r="I945" s="218"/>
      <c r="J945" s="219"/>
      <c r="K945" s="218">
        <f t="shared" si="202"/>
        <v>0</v>
      </c>
      <c r="L945" s="21"/>
    </row>
    <row r="946" spans="1:12" s="227" customFormat="1" ht="18" x14ac:dyDescent="0.25">
      <c r="A946" s="228"/>
      <c r="B946" s="304"/>
      <c r="C946" s="304"/>
      <c r="D946" s="282" t="s">
        <v>300</v>
      </c>
      <c r="E946" s="218">
        <v>5.3</v>
      </c>
      <c r="F946" s="218">
        <v>2.75</v>
      </c>
      <c r="G946" s="218">
        <f t="shared" si="201"/>
        <v>16.100000000000001</v>
      </c>
      <c r="H946" s="218">
        <v>3</v>
      </c>
      <c r="I946" s="218"/>
      <c r="J946" s="219"/>
      <c r="K946" s="218">
        <f t="shared" si="202"/>
        <v>0</v>
      </c>
      <c r="L946" s="21"/>
    </row>
    <row r="947" spans="1:12" s="227" customFormat="1" ht="18" x14ac:dyDescent="0.25">
      <c r="A947" s="228"/>
      <c r="B947" s="304"/>
      <c r="C947" s="304"/>
      <c r="D947" s="282" t="s">
        <v>301</v>
      </c>
      <c r="E947" s="218">
        <v>3.35</v>
      </c>
      <c r="F947" s="218">
        <v>2.75</v>
      </c>
      <c r="G947" s="218">
        <f t="shared" si="201"/>
        <v>12.2</v>
      </c>
      <c r="H947" s="218">
        <v>3</v>
      </c>
      <c r="I947" s="218"/>
      <c r="J947" s="219"/>
      <c r="K947" s="218">
        <f t="shared" si="202"/>
        <v>0</v>
      </c>
      <c r="L947" s="21"/>
    </row>
    <row r="948" spans="1:12" s="227" customFormat="1" ht="18" x14ac:dyDescent="0.25">
      <c r="A948" s="228"/>
      <c r="B948" s="304"/>
      <c r="C948" s="304"/>
      <c r="D948" s="282" t="s">
        <v>302</v>
      </c>
      <c r="E948" s="218">
        <v>5</v>
      </c>
      <c r="F948" s="218">
        <v>3.34</v>
      </c>
      <c r="G948" s="218">
        <f t="shared" si="201"/>
        <v>16.68</v>
      </c>
      <c r="H948" s="218">
        <v>3</v>
      </c>
      <c r="I948" s="218"/>
      <c r="J948" s="219"/>
      <c r="K948" s="218">
        <f t="shared" si="202"/>
        <v>0</v>
      </c>
      <c r="L948" s="21"/>
    </row>
    <row r="949" spans="1:12" s="227" customFormat="1" ht="18" x14ac:dyDescent="0.25">
      <c r="A949" s="228"/>
      <c r="B949" s="304"/>
      <c r="C949" s="304"/>
      <c r="D949" s="282" t="s">
        <v>560</v>
      </c>
      <c r="E949" s="218">
        <v>1.2</v>
      </c>
      <c r="F949" s="218">
        <v>2.4500000000000002</v>
      </c>
      <c r="G949" s="218">
        <f t="shared" si="201"/>
        <v>7.3000000000000007</v>
      </c>
      <c r="H949" s="218">
        <v>3</v>
      </c>
      <c r="I949" s="218"/>
      <c r="J949" s="219"/>
      <c r="K949" s="218">
        <f t="shared" si="202"/>
        <v>0</v>
      </c>
      <c r="L949" s="21"/>
    </row>
    <row r="950" spans="1:12" s="227" customFormat="1" ht="18" x14ac:dyDescent="0.25">
      <c r="A950" s="228"/>
      <c r="B950" s="304"/>
      <c r="C950" s="304"/>
      <c r="D950" s="282" t="s">
        <v>303</v>
      </c>
      <c r="E950" s="218">
        <v>5</v>
      </c>
      <c r="F950" s="218">
        <v>3.34</v>
      </c>
      <c r="G950" s="218">
        <f t="shared" si="201"/>
        <v>16.68</v>
      </c>
      <c r="H950" s="218">
        <v>3</v>
      </c>
      <c r="I950" s="218"/>
      <c r="J950" s="219"/>
      <c r="K950" s="218">
        <f t="shared" si="202"/>
        <v>0</v>
      </c>
      <c r="L950" s="21"/>
    </row>
    <row r="951" spans="1:12" s="227" customFormat="1" ht="18" x14ac:dyDescent="0.25">
      <c r="A951" s="228"/>
      <c r="B951" s="304"/>
      <c r="C951" s="304"/>
      <c r="D951" s="282" t="s">
        <v>561</v>
      </c>
      <c r="E951" s="218">
        <v>1.2</v>
      </c>
      <c r="F951" s="218">
        <v>2.2999999999999998</v>
      </c>
      <c r="G951" s="218">
        <f t="shared" si="201"/>
        <v>7</v>
      </c>
      <c r="H951" s="218">
        <v>3</v>
      </c>
      <c r="I951" s="218"/>
      <c r="J951" s="219"/>
      <c r="K951" s="218">
        <f t="shared" si="202"/>
        <v>0</v>
      </c>
      <c r="L951" s="21"/>
    </row>
    <row r="952" spans="1:12" s="227" customFormat="1" ht="18" x14ac:dyDescent="0.25">
      <c r="A952" s="228"/>
      <c r="B952" s="304"/>
      <c r="C952" s="304"/>
      <c r="D952" s="282" t="s">
        <v>304</v>
      </c>
      <c r="E952" s="218">
        <v>5</v>
      </c>
      <c r="F952" s="218">
        <v>5</v>
      </c>
      <c r="G952" s="218">
        <f t="shared" si="201"/>
        <v>20</v>
      </c>
      <c r="H952" s="218">
        <v>3</v>
      </c>
      <c r="I952" s="218"/>
      <c r="J952" s="219"/>
      <c r="K952" s="218">
        <f t="shared" si="202"/>
        <v>0</v>
      </c>
      <c r="L952" s="21"/>
    </row>
    <row r="953" spans="1:12" ht="18" x14ac:dyDescent="0.25">
      <c r="A953" s="228"/>
      <c r="B953" s="304"/>
      <c r="C953" s="304"/>
      <c r="D953" s="282"/>
      <c r="E953" s="218"/>
      <c r="F953" s="218"/>
      <c r="G953" s="218"/>
      <c r="H953" s="218"/>
      <c r="I953" s="218"/>
      <c r="J953" s="219"/>
      <c r="K953" s="311">
        <f>SUM(K942:K952)</f>
        <v>0</v>
      </c>
    </row>
    <row r="954" spans="1:12" s="227" customFormat="1" ht="54" x14ac:dyDescent="0.25">
      <c r="A954" s="228"/>
      <c r="B954" s="312" t="str">
        <f>'Planila Orçamentária'!C95</f>
        <v> PISO DE BORRACHA (LENÇOL) ANTIDERRAPANTE TIPO GRÃO DE ARROZ, ESP.= 3MM</v>
      </c>
      <c r="C954" s="304"/>
      <c r="D954" s="282"/>
      <c r="E954" s="218"/>
      <c r="F954" s="218"/>
      <c r="G954" s="218"/>
      <c r="H954" s="218"/>
      <c r="I954" s="218"/>
      <c r="J954" s="219"/>
      <c r="K954" s="311"/>
      <c r="L954" s="21"/>
    </row>
    <row r="955" spans="1:12" s="281" customFormat="1" ht="18" x14ac:dyDescent="0.25">
      <c r="A955" s="228"/>
      <c r="B955" s="304"/>
      <c r="C955" s="304"/>
      <c r="D955" s="282" t="s">
        <v>295</v>
      </c>
      <c r="E955" s="218">
        <v>1.25</v>
      </c>
      <c r="F955" s="218">
        <v>2.35</v>
      </c>
      <c r="G955" s="218">
        <f t="shared" ref="G955:G965" si="203">E955*2+F955*2</f>
        <v>7.2</v>
      </c>
      <c r="H955" s="218">
        <v>3</v>
      </c>
      <c r="I955" s="218"/>
      <c r="J955" s="112"/>
      <c r="K955" s="218">
        <f>I955</f>
        <v>0</v>
      </c>
      <c r="L955" s="21"/>
    </row>
    <row r="956" spans="1:12" s="281" customFormat="1" ht="18" x14ac:dyDescent="0.25">
      <c r="A956" s="228"/>
      <c r="B956" s="304"/>
      <c r="C956" s="304"/>
      <c r="D956" s="282" t="s">
        <v>297</v>
      </c>
      <c r="E956" s="218">
        <v>1.25</v>
      </c>
      <c r="F956" s="218">
        <v>2.35</v>
      </c>
      <c r="G956" s="218">
        <f t="shared" si="203"/>
        <v>7.2</v>
      </c>
      <c r="H956" s="218">
        <v>3</v>
      </c>
      <c r="I956" s="218"/>
      <c r="J956" s="112"/>
      <c r="K956" s="218">
        <f t="shared" ref="K956:K965" si="204">I956</f>
        <v>0</v>
      </c>
      <c r="L956" s="21"/>
    </row>
    <row r="957" spans="1:12" s="281" customFormat="1" ht="18" x14ac:dyDescent="0.25">
      <c r="A957" s="228"/>
      <c r="B957" s="304"/>
      <c r="C957" s="304"/>
      <c r="D957" s="282" t="s">
        <v>559</v>
      </c>
      <c r="E957" s="218">
        <v>2.85</v>
      </c>
      <c r="F957" s="218">
        <v>2</v>
      </c>
      <c r="G957" s="218">
        <f t="shared" si="203"/>
        <v>9.6999999999999993</v>
      </c>
      <c r="H957" s="218">
        <v>3</v>
      </c>
      <c r="I957" s="218"/>
      <c r="J957" s="112"/>
      <c r="K957" s="218">
        <f t="shared" si="204"/>
        <v>0</v>
      </c>
      <c r="L957" s="21"/>
    </row>
    <row r="958" spans="1:12" s="281" customFormat="1" ht="18" x14ac:dyDescent="0.25">
      <c r="A958" s="228"/>
      <c r="B958" s="304"/>
      <c r="C958" s="304"/>
      <c r="D958" s="282" t="s">
        <v>299</v>
      </c>
      <c r="E958" s="218">
        <v>3.69</v>
      </c>
      <c r="F958" s="218">
        <v>6.3</v>
      </c>
      <c r="G958" s="218">
        <f t="shared" si="203"/>
        <v>19.98</v>
      </c>
      <c r="H958" s="218">
        <v>3</v>
      </c>
      <c r="I958" s="218"/>
      <c r="J958" s="112"/>
      <c r="K958" s="218">
        <f t="shared" si="204"/>
        <v>0</v>
      </c>
      <c r="L958" s="21"/>
    </row>
    <row r="959" spans="1:12" s="281" customFormat="1" ht="18" x14ac:dyDescent="0.25">
      <c r="A959" s="228"/>
      <c r="B959" s="304"/>
      <c r="C959" s="304"/>
      <c r="D959" s="282" t="s">
        <v>300</v>
      </c>
      <c r="E959" s="218">
        <v>5.3</v>
      </c>
      <c r="F959" s="218">
        <v>2.75</v>
      </c>
      <c r="G959" s="218">
        <f t="shared" si="203"/>
        <v>16.100000000000001</v>
      </c>
      <c r="H959" s="218">
        <v>3</v>
      </c>
      <c r="I959" s="218"/>
      <c r="J959" s="112"/>
      <c r="K959" s="218">
        <f t="shared" si="204"/>
        <v>0</v>
      </c>
      <c r="L959" s="21"/>
    </row>
    <row r="960" spans="1:12" s="281" customFormat="1" ht="18" x14ac:dyDescent="0.25">
      <c r="A960" s="228"/>
      <c r="B960" s="304"/>
      <c r="C960" s="304"/>
      <c r="D960" s="282" t="s">
        <v>301</v>
      </c>
      <c r="E960" s="218">
        <v>3.35</v>
      </c>
      <c r="F960" s="218">
        <v>2.75</v>
      </c>
      <c r="G960" s="218">
        <f t="shared" si="203"/>
        <v>12.2</v>
      </c>
      <c r="H960" s="218">
        <v>3</v>
      </c>
      <c r="I960" s="218"/>
      <c r="J960" s="112"/>
      <c r="K960" s="218">
        <f t="shared" si="204"/>
        <v>0</v>
      </c>
      <c r="L960" s="21"/>
    </row>
    <row r="961" spans="1:12" s="281" customFormat="1" ht="18" x14ac:dyDescent="0.25">
      <c r="A961" s="228"/>
      <c r="B961" s="304"/>
      <c r="C961" s="304"/>
      <c r="D961" s="282" t="s">
        <v>302</v>
      </c>
      <c r="E961" s="218">
        <v>5</v>
      </c>
      <c r="F961" s="218">
        <v>3.34</v>
      </c>
      <c r="G961" s="218">
        <f t="shared" si="203"/>
        <v>16.68</v>
      </c>
      <c r="H961" s="218">
        <v>3</v>
      </c>
      <c r="I961" s="218"/>
      <c r="J961" s="112"/>
      <c r="K961" s="218">
        <f t="shared" si="204"/>
        <v>0</v>
      </c>
      <c r="L961" s="21"/>
    </row>
    <row r="962" spans="1:12" s="281" customFormat="1" ht="18" x14ac:dyDescent="0.25">
      <c r="A962" s="228"/>
      <c r="B962" s="304"/>
      <c r="C962" s="304"/>
      <c r="D962" s="282" t="s">
        <v>560</v>
      </c>
      <c r="E962" s="218">
        <v>1.2</v>
      </c>
      <c r="F962" s="218">
        <v>2.4500000000000002</v>
      </c>
      <c r="G962" s="218">
        <f t="shared" si="203"/>
        <v>7.3000000000000007</v>
      </c>
      <c r="H962" s="218">
        <v>3</v>
      </c>
      <c r="I962" s="218"/>
      <c r="J962" s="112"/>
      <c r="K962" s="218">
        <f t="shared" si="204"/>
        <v>0</v>
      </c>
      <c r="L962" s="21"/>
    </row>
    <row r="963" spans="1:12" s="281" customFormat="1" ht="18" x14ac:dyDescent="0.25">
      <c r="A963" s="228"/>
      <c r="B963" s="304"/>
      <c r="C963" s="304"/>
      <c r="D963" s="282" t="s">
        <v>303</v>
      </c>
      <c r="E963" s="218">
        <v>5</v>
      </c>
      <c r="F963" s="218">
        <v>3.34</v>
      </c>
      <c r="G963" s="218">
        <f t="shared" si="203"/>
        <v>16.68</v>
      </c>
      <c r="H963" s="218">
        <v>3</v>
      </c>
      <c r="I963" s="218"/>
      <c r="J963" s="112"/>
      <c r="K963" s="218">
        <f t="shared" si="204"/>
        <v>0</v>
      </c>
      <c r="L963" s="21"/>
    </row>
    <row r="964" spans="1:12" s="281" customFormat="1" ht="18" x14ac:dyDescent="0.25">
      <c r="A964" s="228"/>
      <c r="B964" s="304"/>
      <c r="C964" s="304"/>
      <c r="D964" s="282" t="s">
        <v>561</v>
      </c>
      <c r="E964" s="218">
        <v>1.2</v>
      </c>
      <c r="F964" s="218">
        <v>2.2999999999999998</v>
      </c>
      <c r="G964" s="218">
        <f t="shared" si="203"/>
        <v>7</v>
      </c>
      <c r="H964" s="218">
        <v>3</v>
      </c>
      <c r="I964" s="218"/>
      <c r="J964" s="112"/>
      <c r="K964" s="218">
        <f t="shared" si="204"/>
        <v>0</v>
      </c>
      <c r="L964" s="21"/>
    </row>
    <row r="965" spans="1:12" s="281" customFormat="1" ht="18" x14ac:dyDescent="0.25">
      <c r="A965" s="228"/>
      <c r="B965" s="304"/>
      <c r="C965" s="304"/>
      <c r="D965" s="282" t="s">
        <v>304</v>
      </c>
      <c r="E965" s="218">
        <v>4</v>
      </c>
      <c r="F965" s="218">
        <v>5</v>
      </c>
      <c r="G965" s="218">
        <f t="shared" si="203"/>
        <v>18</v>
      </c>
      <c r="H965" s="218">
        <v>3</v>
      </c>
      <c r="I965" s="218"/>
      <c r="J965" s="112"/>
      <c r="K965" s="218">
        <f t="shared" si="204"/>
        <v>0</v>
      </c>
      <c r="L965" s="21"/>
    </row>
    <row r="966" spans="1:12" ht="18" x14ac:dyDescent="0.25">
      <c r="A966" s="228"/>
      <c r="B966" s="304"/>
      <c r="C966" s="304"/>
      <c r="D966" s="112"/>
      <c r="E966" s="112"/>
      <c r="F966" s="112"/>
      <c r="G966" s="112"/>
      <c r="H966" s="112"/>
      <c r="I966" s="112"/>
      <c r="J966" s="112"/>
      <c r="K966" s="311">
        <f>SUM(K955:K965)</f>
        <v>0</v>
      </c>
    </row>
    <row r="967" spans="1:12" s="281" customFormat="1" ht="48" customHeight="1" x14ac:dyDescent="0.25">
      <c r="A967" s="228"/>
      <c r="B967" s="312" t="str">
        <f>'Planila Orçamentária'!C96</f>
        <v xml:space="preserve">Piso cerâmico, PEI 5, 30x30, tipo A </v>
      </c>
      <c r="C967" s="304"/>
      <c r="D967" s="112"/>
      <c r="E967" s="112"/>
      <c r="F967" s="112"/>
      <c r="G967" s="112"/>
      <c r="H967" s="112"/>
      <c r="I967" s="112"/>
      <c r="J967" s="112"/>
      <c r="K967" s="311"/>
      <c r="L967" s="21"/>
    </row>
    <row r="968" spans="1:12" s="281" customFormat="1" ht="18" x14ac:dyDescent="0.25">
      <c r="A968" s="228"/>
      <c r="B968" s="304"/>
      <c r="C968" s="304"/>
      <c r="D968" s="282" t="s">
        <v>295</v>
      </c>
      <c r="E968" s="218">
        <v>1.25</v>
      </c>
      <c r="F968" s="218">
        <v>2.35</v>
      </c>
      <c r="G968" s="218">
        <f t="shared" ref="G968:G978" si="205">E968*2+F968*2</f>
        <v>7.2</v>
      </c>
      <c r="H968" s="218">
        <v>3</v>
      </c>
      <c r="I968" s="218">
        <f t="shared" ref="I968:I978" si="206">E968*F968</f>
        <v>2.9375</v>
      </c>
      <c r="J968" s="112"/>
      <c r="K968" s="218">
        <f>I968</f>
        <v>2.9375</v>
      </c>
      <c r="L968" s="21"/>
    </row>
    <row r="969" spans="1:12" s="281" customFormat="1" ht="18" x14ac:dyDescent="0.25">
      <c r="A969" s="228"/>
      <c r="B969" s="304"/>
      <c r="C969" s="304"/>
      <c r="D969" s="282" t="s">
        <v>297</v>
      </c>
      <c r="E969" s="218">
        <v>1.25</v>
      </c>
      <c r="F969" s="218">
        <v>2.35</v>
      </c>
      <c r="G969" s="218">
        <f t="shared" si="205"/>
        <v>7.2</v>
      </c>
      <c r="H969" s="218">
        <v>3</v>
      </c>
      <c r="I969" s="218">
        <f t="shared" si="206"/>
        <v>2.9375</v>
      </c>
      <c r="J969" s="112"/>
      <c r="K969" s="218">
        <f t="shared" ref="K969:K978" si="207">I969</f>
        <v>2.9375</v>
      </c>
      <c r="L969" s="21"/>
    </row>
    <row r="970" spans="1:12" s="281" customFormat="1" ht="18" x14ac:dyDescent="0.25">
      <c r="A970" s="228"/>
      <c r="B970" s="304"/>
      <c r="C970" s="304"/>
      <c r="D970" s="282" t="s">
        <v>559</v>
      </c>
      <c r="E970" s="218">
        <v>2.85</v>
      </c>
      <c r="F970" s="218">
        <v>2</v>
      </c>
      <c r="G970" s="218">
        <f t="shared" si="205"/>
        <v>9.6999999999999993</v>
      </c>
      <c r="H970" s="218">
        <v>3</v>
      </c>
      <c r="I970" s="218">
        <f t="shared" si="206"/>
        <v>5.7</v>
      </c>
      <c r="J970" s="112"/>
      <c r="K970" s="218">
        <f t="shared" si="207"/>
        <v>5.7</v>
      </c>
      <c r="L970" s="21"/>
    </row>
    <row r="971" spans="1:12" s="281" customFormat="1" ht="18" x14ac:dyDescent="0.25">
      <c r="A971" s="228"/>
      <c r="B971" s="304"/>
      <c r="C971" s="304"/>
      <c r="D971" s="282" t="s">
        <v>299</v>
      </c>
      <c r="E971" s="218">
        <v>3.69</v>
      </c>
      <c r="F971" s="218">
        <v>6.3</v>
      </c>
      <c r="G971" s="218">
        <f t="shared" si="205"/>
        <v>19.98</v>
      </c>
      <c r="H971" s="218">
        <v>3</v>
      </c>
      <c r="I971" s="218">
        <f t="shared" si="206"/>
        <v>23.247</v>
      </c>
      <c r="J971" s="112"/>
      <c r="K971" s="218">
        <f t="shared" si="207"/>
        <v>23.247</v>
      </c>
      <c r="L971" s="21"/>
    </row>
    <row r="972" spans="1:12" s="281" customFormat="1" ht="18" x14ac:dyDescent="0.25">
      <c r="A972" s="228"/>
      <c r="B972" s="304"/>
      <c r="C972" s="304"/>
      <c r="D972" s="282" t="s">
        <v>300</v>
      </c>
      <c r="E972" s="218">
        <v>5.3</v>
      </c>
      <c r="F972" s="218">
        <v>2.75</v>
      </c>
      <c r="G972" s="218">
        <f t="shared" si="205"/>
        <v>16.100000000000001</v>
      </c>
      <c r="H972" s="218">
        <v>3</v>
      </c>
      <c r="I972" s="218">
        <f t="shared" si="206"/>
        <v>14.574999999999999</v>
      </c>
      <c r="J972" s="112"/>
      <c r="K972" s="218">
        <f t="shared" si="207"/>
        <v>14.574999999999999</v>
      </c>
      <c r="L972" s="21"/>
    </row>
    <row r="973" spans="1:12" s="281" customFormat="1" ht="18" x14ac:dyDescent="0.25">
      <c r="A973" s="228"/>
      <c r="B973" s="304"/>
      <c r="C973" s="304"/>
      <c r="D973" s="282" t="s">
        <v>301</v>
      </c>
      <c r="E973" s="218">
        <v>3.35</v>
      </c>
      <c r="F973" s="218">
        <v>2.75</v>
      </c>
      <c r="G973" s="218">
        <f t="shared" si="205"/>
        <v>12.2</v>
      </c>
      <c r="H973" s="218">
        <v>3</v>
      </c>
      <c r="I973" s="218">
        <f t="shared" si="206"/>
        <v>9.2125000000000004</v>
      </c>
      <c r="J973" s="112"/>
      <c r="K973" s="218">
        <f t="shared" si="207"/>
        <v>9.2125000000000004</v>
      </c>
      <c r="L973" s="21"/>
    </row>
    <row r="974" spans="1:12" s="281" customFormat="1" ht="18" x14ac:dyDescent="0.25">
      <c r="A974" s="228"/>
      <c r="B974" s="304"/>
      <c r="C974" s="304"/>
      <c r="D974" s="282" t="s">
        <v>302</v>
      </c>
      <c r="E974" s="218">
        <v>5</v>
      </c>
      <c r="F974" s="218">
        <v>3.34</v>
      </c>
      <c r="G974" s="218">
        <f t="shared" si="205"/>
        <v>16.68</v>
      </c>
      <c r="H974" s="218">
        <v>3</v>
      </c>
      <c r="I974" s="218">
        <f t="shared" si="206"/>
        <v>16.7</v>
      </c>
      <c r="J974" s="112"/>
      <c r="K974" s="218">
        <f t="shared" si="207"/>
        <v>16.7</v>
      </c>
      <c r="L974" s="21"/>
    </row>
    <row r="975" spans="1:12" s="281" customFormat="1" ht="18" x14ac:dyDescent="0.25">
      <c r="A975" s="228"/>
      <c r="B975" s="304"/>
      <c r="C975" s="304"/>
      <c r="D975" s="282" t="s">
        <v>560</v>
      </c>
      <c r="E975" s="218">
        <v>1.2</v>
      </c>
      <c r="F975" s="218">
        <v>2.4500000000000002</v>
      </c>
      <c r="G975" s="218">
        <f t="shared" si="205"/>
        <v>7.3000000000000007</v>
      </c>
      <c r="H975" s="218">
        <v>3</v>
      </c>
      <c r="I975" s="218">
        <f t="shared" si="206"/>
        <v>2.94</v>
      </c>
      <c r="J975" s="112"/>
      <c r="K975" s="218">
        <f t="shared" si="207"/>
        <v>2.94</v>
      </c>
      <c r="L975" s="21"/>
    </row>
    <row r="976" spans="1:12" s="281" customFormat="1" ht="18" x14ac:dyDescent="0.25">
      <c r="A976" s="228"/>
      <c r="B976" s="304"/>
      <c r="C976" s="304"/>
      <c r="D976" s="282" t="s">
        <v>303</v>
      </c>
      <c r="E976" s="218">
        <v>5</v>
      </c>
      <c r="F976" s="218">
        <v>3.34</v>
      </c>
      <c r="G976" s="218">
        <f t="shared" si="205"/>
        <v>16.68</v>
      </c>
      <c r="H976" s="218">
        <v>3</v>
      </c>
      <c r="I976" s="218">
        <f t="shared" si="206"/>
        <v>16.7</v>
      </c>
      <c r="J976" s="112"/>
      <c r="K976" s="218">
        <f t="shared" si="207"/>
        <v>16.7</v>
      </c>
      <c r="L976" s="21"/>
    </row>
    <row r="977" spans="1:12" s="281" customFormat="1" ht="18" x14ac:dyDescent="0.25">
      <c r="A977" s="228"/>
      <c r="B977" s="304"/>
      <c r="C977" s="304"/>
      <c r="D977" s="282" t="s">
        <v>561</v>
      </c>
      <c r="E977" s="218">
        <v>1.2</v>
      </c>
      <c r="F977" s="218">
        <v>2.2999999999999998</v>
      </c>
      <c r="G977" s="218">
        <f t="shared" si="205"/>
        <v>7</v>
      </c>
      <c r="H977" s="218">
        <v>3</v>
      </c>
      <c r="I977" s="218">
        <f t="shared" si="206"/>
        <v>2.76</v>
      </c>
      <c r="J977" s="112"/>
      <c r="K977" s="218">
        <f t="shared" si="207"/>
        <v>2.76</v>
      </c>
      <c r="L977" s="21"/>
    </row>
    <row r="978" spans="1:12" s="281" customFormat="1" ht="18" x14ac:dyDescent="0.25">
      <c r="A978" s="228"/>
      <c r="B978" s="304"/>
      <c r="C978" s="304"/>
      <c r="D978" s="282" t="s">
        <v>304</v>
      </c>
      <c r="E978" s="218">
        <v>8</v>
      </c>
      <c r="F978" s="218">
        <v>9.52</v>
      </c>
      <c r="G978" s="218">
        <f t="shared" si="205"/>
        <v>35.04</v>
      </c>
      <c r="H978" s="218">
        <v>3</v>
      </c>
      <c r="I978" s="218">
        <f t="shared" si="206"/>
        <v>76.16</v>
      </c>
      <c r="J978" s="112"/>
      <c r="K978" s="218">
        <f t="shared" si="207"/>
        <v>76.16</v>
      </c>
      <c r="L978" s="21"/>
    </row>
    <row r="979" spans="1:12" s="281" customFormat="1" ht="18" x14ac:dyDescent="0.25">
      <c r="A979" s="228"/>
      <c r="B979" s="304"/>
      <c r="C979" s="304"/>
      <c r="D979" s="112"/>
      <c r="E979" s="112"/>
      <c r="F979" s="112"/>
      <c r="G979" s="112"/>
      <c r="H979" s="112"/>
      <c r="I979" s="112"/>
      <c r="J979" s="112"/>
      <c r="K979" s="311">
        <f>SUM(K968:K978)</f>
        <v>173.86950000000002</v>
      </c>
      <c r="L979" s="21"/>
    </row>
    <row r="980" spans="1:12" s="281" customFormat="1" ht="18" x14ac:dyDescent="0.25">
      <c r="A980" s="228"/>
      <c r="B980" s="308" t="str">
        <f>'Planila Orçamentária'!C97</f>
        <v>ESQUADRIAS</v>
      </c>
      <c r="C980" s="308"/>
      <c r="D980" s="309"/>
      <c r="E980" s="310"/>
      <c r="F980" s="310"/>
      <c r="G980" s="310"/>
      <c r="H980" s="310"/>
      <c r="I980" s="310"/>
      <c r="J980" s="310"/>
      <c r="K980" s="310"/>
      <c r="L980" s="21"/>
    </row>
    <row r="981" spans="1:12" s="281" customFormat="1" ht="72" customHeight="1" x14ac:dyDescent="0.25">
      <c r="A981" s="228"/>
      <c r="B981" s="312" t="str">
        <f>'Planila Orçamentária'!C98</f>
        <v xml:space="preserve">Porta de madeira lisa de cedro 0,80x2,10m - SINAPI - </v>
      </c>
      <c r="C981" s="304"/>
      <c r="D981" s="112"/>
      <c r="E981" s="112"/>
      <c r="F981" s="112"/>
      <c r="G981" s="112"/>
      <c r="H981" s="112"/>
      <c r="I981" s="112"/>
      <c r="J981" s="112"/>
      <c r="K981" s="311"/>
      <c r="L981" s="21"/>
    </row>
    <row r="982" spans="1:12" s="281" customFormat="1" ht="18" x14ac:dyDescent="0.25">
      <c r="A982" s="228"/>
      <c r="B982" s="304"/>
      <c r="C982" s="304"/>
      <c r="D982" s="282" t="s">
        <v>295</v>
      </c>
      <c r="E982" s="218">
        <v>1.25</v>
      </c>
      <c r="F982" s="218">
        <v>2.35</v>
      </c>
      <c r="G982" s="218">
        <f t="shared" ref="G982:G992" si="208">E982*2+F982*2</f>
        <v>7.2</v>
      </c>
      <c r="H982" s="218">
        <v>3</v>
      </c>
      <c r="I982" s="218">
        <f t="shared" ref="I982:I992" si="209">E982*F982</f>
        <v>2.9375</v>
      </c>
      <c r="J982" s="112"/>
      <c r="K982" s="218">
        <f>J982</f>
        <v>0</v>
      </c>
      <c r="L982" s="21"/>
    </row>
    <row r="983" spans="1:12" s="281" customFormat="1" ht="18" x14ac:dyDescent="0.25">
      <c r="A983" s="228"/>
      <c r="B983" s="304"/>
      <c r="C983" s="304"/>
      <c r="D983" s="282" t="s">
        <v>297</v>
      </c>
      <c r="E983" s="218">
        <v>1.25</v>
      </c>
      <c r="F983" s="218">
        <v>2.35</v>
      </c>
      <c r="G983" s="218">
        <f t="shared" si="208"/>
        <v>7.2</v>
      </c>
      <c r="H983" s="218">
        <v>3</v>
      </c>
      <c r="I983" s="218">
        <f t="shared" si="209"/>
        <v>2.9375</v>
      </c>
      <c r="J983" s="112"/>
      <c r="K983" s="218">
        <f t="shared" ref="K983:K992" si="210">J983</f>
        <v>0</v>
      </c>
      <c r="L983" s="21"/>
    </row>
    <row r="984" spans="1:12" s="281" customFormat="1" ht="18" x14ac:dyDescent="0.25">
      <c r="A984" s="228"/>
      <c r="B984" s="304"/>
      <c r="C984" s="304"/>
      <c r="D984" s="282" t="s">
        <v>559</v>
      </c>
      <c r="E984" s="218">
        <v>2.85</v>
      </c>
      <c r="F984" s="218">
        <v>2</v>
      </c>
      <c r="G984" s="218">
        <f t="shared" si="208"/>
        <v>9.6999999999999993</v>
      </c>
      <c r="H984" s="218">
        <v>3</v>
      </c>
      <c r="I984" s="218">
        <f t="shared" si="209"/>
        <v>5.7</v>
      </c>
      <c r="J984" s="346">
        <v>1</v>
      </c>
      <c r="K984" s="218">
        <f t="shared" si="210"/>
        <v>1</v>
      </c>
      <c r="L984" s="21"/>
    </row>
    <row r="985" spans="1:12" s="281" customFormat="1" ht="18" x14ac:dyDescent="0.25">
      <c r="A985" s="228"/>
      <c r="B985" s="304"/>
      <c r="C985" s="304"/>
      <c r="D985" s="282" t="s">
        <v>299</v>
      </c>
      <c r="E985" s="218">
        <v>3.69</v>
      </c>
      <c r="F985" s="218">
        <v>6.3</v>
      </c>
      <c r="G985" s="218">
        <f t="shared" si="208"/>
        <v>19.98</v>
      </c>
      <c r="H985" s="218">
        <v>3</v>
      </c>
      <c r="I985" s="218">
        <f t="shared" si="209"/>
        <v>23.247</v>
      </c>
      <c r="J985" s="112"/>
      <c r="K985" s="218">
        <f t="shared" si="210"/>
        <v>0</v>
      </c>
      <c r="L985" s="21"/>
    </row>
    <row r="986" spans="1:12" s="281" customFormat="1" ht="18" x14ac:dyDescent="0.25">
      <c r="A986" s="228"/>
      <c r="B986" s="304"/>
      <c r="C986" s="304"/>
      <c r="D986" s="282" t="s">
        <v>300</v>
      </c>
      <c r="E986" s="218">
        <v>5.3</v>
      </c>
      <c r="F986" s="218">
        <v>2.75</v>
      </c>
      <c r="G986" s="218">
        <f t="shared" si="208"/>
        <v>16.100000000000001</v>
      </c>
      <c r="H986" s="218">
        <v>3</v>
      </c>
      <c r="I986" s="218">
        <f t="shared" si="209"/>
        <v>14.574999999999999</v>
      </c>
      <c r="J986" s="112"/>
      <c r="K986" s="218">
        <f t="shared" si="210"/>
        <v>0</v>
      </c>
      <c r="L986" s="21"/>
    </row>
    <row r="987" spans="1:12" s="281" customFormat="1" ht="18" x14ac:dyDescent="0.25">
      <c r="A987" s="228"/>
      <c r="B987" s="304"/>
      <c r="C987" s="304"/>
      <c r="D987" s="282" t="s">
        <v>301</v>
      </c>
      <c r="E987" s="218">
        <v>3.35</v>
      </c>
      <c r="F987" s="218">
        <v>2.75</v>
      </c>
      <c r="G987" s="218">
        <f t="shared" si="208"/>
        <v>12.2</v>
      </c>
      <c r="H987" s="218">
        <v>3</v>
      </c>
      <c r="I987" s="218">
        <f t="shared" si="209"/>
        <v>9.2125000000000004</v>
      </c>
      <c r="J987" s="346">
        <v>1</v>
      </c>
      <c r="K987" s="218">
        <f t="shared" si="210"/>
        <v>1</v>
      </c>
      <c r="L987" s="21"/>
    </row>
    <row r="988" spans="1:12" s="281" customFormat="1" ht="18" x14ac:dyDescent="0.25">
      <c r="A988" s="228"/>
      <c r="B988" s="304"/>
      <c r="C988" s="304"/>
      <c r="D988" s="282" t="s">
        <v>302</v>
      </c>
      <c r="E988" s="218">
        <v>5</v>
      </c>
      <c r="F988" s="218">
        <v>3.34</v>
      </c>
      <c r="G988" s="218">
        <f t="shared" si="208"/>
        <v>16.68</v>
      </c>
      <c r="H988" s="218">
        <v>3</v>
      </c>
      <c r="I988" s="218">
        <f t="shared" si="209"/>
        <v>16.7</v>
      </c>
      <c r="J988" s="346">
        <v>1</v>
      </c>
      <c r="K988" s="218">
        <f t="shared" si="210"/>
        <v>1</v>
      </c>
      <c r="L988" s="21"/>
    </row>
    <row r="989" spans="1:12" s="281" customFormat="1" ht="18" x14ac:dyDescent="0.25">
      <c r="A989" s="228"/>
      <c r="B989" s="304"/>
      <c r="C989" s="304"/>
      <c r="D989" s="282" t="s">
        <v>560</v>
      </c>
      <c r="E989" s="218">
        <v>1.2</v>
      </c>
      <c r="F989" s="218">
        <v>2.4500000000000002</v>
      </c>
      <c r="G989" s="218">
        <f t="shared" si="208"/>
        <v>7.3000000000000007</v>
      </c>
      <c r="H989" s="218">
        <v>3</v>
      </c>
      <c r="I989" s="218">
        <f t="shared" si="209"/>
        <v>2.94</v>
      </c>
      <c r="J989" s="112"/>
      <c r="K989" s="218">
        <f t="shared" si="210"/>
        <v>0</v>
      </c>
      <c r="L989" s="21"/>
    </row>
    <row r="990" spans="1:12" s="281" customFormat="1" ht="18" x14ac:dyDescent="0.25">
      <c r="A990" s="228"/>
      <c r="B990" s="304"/>
      <c r="C990" s="304"/>
      <c r="D990" s="282" t="s">
        <v>303</v>
      </c>
      <c r="E990" s="218">
        <v>5</v>
      </c>
      <c r="F990" s="218">
        <v>3.34</v>
      </c>
      <c r="G990" s="218">
        <f t="shared" si="208"/>
        <v>16.68</v>
      </c>
      <c r="H990" s="218">
        <v>3</v>
      </c>
      <c r="I990" s="218">
        <f t="shared" si="209"/>
        <v>16.7</v>
      </c>
      <c r="J990" s="346">
        <v>1</v>
      </c>
      <c r="K990" s="218">
        <f t="shared" si="210"/>
        <v>1</v>
      </c>
      <c r="L990" s="21"/>
    </row>
    <row r="991" spans="1:12" s="281" customFormat="1" ht="18" x14ac:dyDescent="0.25">
      <c r="A991" s="228"/>
      <c r="B991" s="304"/>
      <c r="C991" s="304"/>
      <c r="D991" s="282" t="s">
        <v>561</v>
      </c>
      <c r="E991" s="218">
        <v>1.2</v>
      </c>
      <c r="F991" s="218">
        <v>2.2999999999999998</v>
      </c>
      <c r="G991" s="218">
        <f t="shared" si="208"/>
        <v>7</v>
      </c>
      <c r="H991" s="218">
        <v>3</v>
      </c>
      <c r="I991" s="218">
        <f t="shared" si="209"/>
        <v>2.76</v>
      </c>
      <c r="J991" s="112"/>
      <c r="K991" s="218">
        <f t="shared" si="210"/>
        <v>0</v>
      </c>
      <c r="L991" s="21"/>
    </row>
    <row r="992" spans="1:12" s="281" customFormat="1" ht="18" x14ac:dyDescent="0.25">
      <c r="A992" s="228"/>
      <c r="B992" s="304"/>
      <c r="C992" s="304"/>
      <c r="D992" s="282" t="s">
        <v>304</v>
      </c>
      <c r="E992" s="218">
        <v>8</v>
      </c>
      <c r="F992" s="218">
        <v>9.52</v>
      </c>
      <c r="G992" s="218">
        <f t="shared" si="208"/>
        <v>35.04</v>
      </c>
      <c r="H992" s="218">
        <v>3</v>
      </c>
      <c r="I992" s="218">
        <f t="shared" si="209"/>
        <v>76.16</v>
      </c>
      <c r="J992" s="112"/>
      <c r="K992" s="218">
        <f t="shared" si="210"/>
        <v>0</v>
      </c>
      <c r="L992" s="21"/>
    </row>
    <row r="993" spans="1:12" s="281" customFormat="1" ht="18" x14ac:dyDescent="0.25">
      <c r="A993" s="228"/>
      <c r="B993" s="304"/>
      <c r="C993" s="304"/>
      <c r="D993" s="112"/>
      <c r="E993" s="112"/>
      <c r="F993" s="112"/>
      <c r="G993" s="112"/>
      <c r="H993" s="112"/>
      <c r="I993" s="112"/>
      <c r="J993" s="112"/>
      <c r="K993" s="311">
        <f>SUM(K982:K992)</f>
        <v>4</v>
      </c>
      <c r="L993" s="21"/>
    </row>
    <row r="994" spans="1:12" s="281" customFormat="1" ht="43.5" customHeight="1" x14ac:dyDescent="0.25">
      <c r="A994" s="228"/>
      <c r="B994" s="304" t="str">
        <f>'Planila Orçamentária'!C99</f>
        <v xml:space="preserve">Porta de madeira lisa de cedro 0,70x2,10m - SINAPI - </v>
      </c>
      <c r="C994" s="304"/>
      <c r="D994" s="112"/>
      <c r="E994" s="112"/>
      <c r="F994" s="112"/>
      <c r="G994" s="112"/>
      <c r="H994" s="112"/>
      <c r="I994" s="112"/>
      <c r="J994" s="112"/>
      <c r="K994" s="311"/>
      <c r="L994" s="21"/>
    </row>
    <row r="995" spans="1:12" s="281" customFormat="1" ht="18" x14ac:dyDescent="0.25">
      <c r="A995" s="228"/>
      <c r="B995" s="312"/>
      <c r="C995" s="304"/>
      <c r="D995" s="282" t="s">
        <v>295</v>
      </c>
      <c r="E995" s="218">
        <v>1.25</v>
      </c>
      <c r="F995" s="218">
        <v>2.35</v>
      </c>
      <c r="G995" s="218">
        <f t="shared" ref="G995:G1005" si="211">E995*2+F995*2</f>
        <v>7.2</v>
      </c>
      <c r="H995" s="218">
        <v>3</v>
      </c>
      <c r="I995" s="218">
        <f t="shared" ref="I995:I1005" si="212">E995*F995</f>
        <v>2.9375</v>
      </c>
      <c r="J995" s="346">
        <v>1</v>
      </c>
      <c r="K995" s="218">
        <f>J995</f>
        <v>1</v>
      </c>
      <c r="L995" s="21"/>
    </row>
    <row r="996" spans="1:12" s="281" customFormat="1" ht="18" x14ac:dyDescent="0.25">
      <c r="A996" s="228"/>
      <c r="B996" s="304"/>
      <c r="C996" s="304"/>
      <c r="D996" s="282" t="s">
        <v>297</v>
      </c>
      <c r="E996" s="218">
        <v>1.25</v>
      </c>
      <c r="F996" s="218">
        <v>2.35</v>
      </c>
      <c r="G996" s="218">
        <f t="shared" si="211"/>
        <v>7.2</v>
      </c>
      <c r="H996" s="218">
        <v>3</v>
      </c>
      <c r="I996" s="218">
        <f t="shared" si="212"/>
        <v>2.9375</v>
      </c>
      <c r="J996" s="346">
        <v>1</v>
      </c>
      <c r="K996" s="218">
        <f t="shared" ref="K996:K1005" si="213">J996</f>
        <v>1</v>
      </c>
      <c r="L996" s="21"/>
    </row>
    <row r="997" spans="1:12" s="281" customFormat="1" ht="18" x14ac:dyDescent="0.25">
      <c r="A997" s="228"/>
      <c r="B997" s="304"/>
      <c r="C997" s="304"/>
      <c r="D997" s="282" t="s">
        <v>559</v>
      </c>
      <c r="E997" s="218">
        <v>2.85</v>
      </c>
      <c r="F997" s="218">
        <v>2</v>
      </c>
      <c r="G997" s="218">
        <f t="shared" si="211"/>
        <v>9.6999999999999993</v>
      </c>
      <c r="H997" s="218">
        <v>3</v>
      </c>
      <c r="I997" s="218">
        <f t="shared" si="212"/>
        <v>5.7</v>
      </c>
      <c r="J997" s="112"/>
      <c r="K997" s="218">
        <f t="shared" si="213"/>
        <v>0</v>
      </c>
      <c r="L997" s="21"/>
    </row>
    <row r="998" spans="1:12" s="281" customFormat="1" ht="18" x14ac:dyDescent="0.25">
      <c r="A998" s="228"/>
      <c r="B998" s="304"/>
      <c r="C998" s="304"/>
      <c r="D998" s="282" t="s">
        <v>299</v>
      </c>
      <c r="E998" s="218">
        <v>3.69</v>
      </c>
      <c r="F998" s="218">
        <v>6.3</v>
      </c>
      <c r="G998" s="218">
        <f t="shared" si="211"/>
        <v>19.98</v>
      </c>
      <c r="H998" s="218">
        <v>3</v>
      </c>
      <c r="I998" s="218">
        <f t="shared" si="212"/>
        <v>23.247</v>
      </c>
      <c r="J998" s="346"/>
      <c r="K998" s="218">
        <f t="shared" si="213"/>
        <v>0</v>
      </c>
      <c r="L998" s="21"/>
    </row>
    <row r="999" spans="1:12" s="281" customFormat="1" ht="18" x14ac:dyDescent="0.25">
      <c r="A999" s="228"/>
      <c r="B999" s="304"/>
      <c r="C999" s="304"/>
      <c r="D999" s="282" t="s">
        <v>300</v>
      </c>
      <c r="E999" s="218">
        <v>5.3</v>
      </c>
      <c r="F999" s="218">
        <v>2.75</v>
      </c>
      <c r="G999" s="218">
        <f t="shared" si="211"/>
        <v>16.100000000000001</v>
      </c>
      <c r="H999" s="218">
        <v>3</v>
      </c>
      <c r="I999" s="218">
        <f t="shared" si="212"/>
        <v>14.574999999999999</v>
      </c>
      <c r="J999" s="112"/>
      <c r="K999" s="218">
        <f t="shared" si="213"/>
        <v>0</v>
      </c>
      <c r="L999" s="21"/>
    </row>
    <row r="1000" spans="1:12" s="281" customFormat="1" ht="18" x14ac:dyDescent="0.25">
      <c r="A1000" s="228"/>
      <c r="B1000" s="304"/>
      <c r="C1000" s="304"/>
      <c r="D1000" s="282" t="s">
        <v>301</v>
      </c>
      <c r="E1000" s="218">
        <v>3.35</v>
      </c>
      <c r="F1000" s="218">
        <v>2.75</v>
      </c>
      <c r="G1000" s="218">
        <f t="shared" si="211"/>
        <v>12.2</v>
      </c>
      <c r="H1000" s="218">
        <v>3</v>
      </c>
      <c r="I1000" s="218">
        <f t="shared" si="212"/>
        <v>9.2125000000000004</v>
      </c>
      <c r="J1000" s="112"/>
      <c r="K1000" s="218">
        <f t="shared" si="213"/>
        <v>0</v>
      </c>
      <c r="L1000" s="21"/>
    </row>
    <row r="1001" spans="1:12" s="281" customFormat="1" ht="18" x14ac:dyDescent="0.25">
      <c r="A1001" s="228"/>
      <c r="B1001" s="304"/>
      <c r="C1001" s="304"/>
      <c r="D1001" s="282" t="s">
        <v>302</v>
      </c>
      <c r="E1001" s="218">
        <v>5</v>
      </c>
      <c r="F1001" s="218">
        <v>3.34</v>
      </c>
      <c r="G1001" s="218">
        <f t="shared" si="211"/>
        <v>16.68</v>
      </c>
      <c r="H1001" s="218">
        <v>3</v>
      </c>
      <c r="I1001" s="218">
        <f t="shared" si="212"/>
        <v>16.7</v>
      </c>
      <c r="J1001" s="112"/>
      <c r="K1001" s="218">
        <f t="shared" si="213"/>
        <v>0</v>
      </c>
      <c r="L1001" s="21"/>
    </row>
    <row r="1002" spans="1:12" s="281" customFormat="1" ht="18" x14ac:dyDescent="0.25">
      <c r="A1002" s="228"/>
      <c r="B1002" s="304"/>
      <c r="C1002" s="304"/>
      <c r="D1002" s="282" t="s">
        <v>560</v>
      </c>
      <c r="E1002" s="218">
        <v>1.2</v>
      </c>
      <c r="F1002" s="218">
        <v>2.4500000000000002</v>
      </c>
      <c r="G1002" s="218">
        <f t="shared" si="211"/>
        <v>7.3000000000000007</v>
      </c>
      <c r="H1002" s="218">
        <v>3</v>
      </c>
      <c r="I1002" s="218">
        <f t="shared" si="212"/>
        <v>2.94</v>
      </c>
      <c r="J1002" s="112"/>
      <c r="K1002" s="218">
        <f t="shared" si="213"/>
        <v>0</v>
      </c>
      <c r="L1002" s="21"/>
    </row>
    <row r="1003" spans="1:12" s="281" customFormat="1" ht="18" x14ac:dyDescent="0.25">
      <c r="A1003" s="228"/>
      <c r="B1003" s="304"/>
      <c r="C1003" s="304"/>
      <c r="D1003" s="282" t="s">
        <v>303</v>
      </c>
      <c r="E1003" s="218">
        <v>5</v>
      </c>
      <c r="F1003" s="218">
        <v>3.34</v>
      </c>
      <c r="G1003" s="218">
        <f t="shared" si="211"/>
        <v>16.68</v>
      </c>
      <c r="H1003" s="218">
        <v>3</v>
      </c>
      <c r="I1003" s="218">
        <f t="shared" si="212"/>
        <v>16.7</v>
      </c>
      <c r="J1003" s="112"/>
      <c r="K1003" s="218">
        <f t="shared" si="213"/>
        <v>0</v>
      </c>
      <c r="L1003" s="21"/>
    </row>
    <row r="1004" spans="1:12" s="281" customFormat="1" ht="18" x14ac:dyDescent="0.25">
      <c r="A1004" s="228"/>
      <c r="B1004" s="304"/>
      <c r="C1004" s="304"/>
      <c r="D1004" s="282" t="s">
        <v>561</v>
      </c>
      <c r="E1004" s="218">
        <v>1.2</v>
      </c>
      <c r="F1004" s="218">
        <v>2.2999999999999998</v>
      </c>
      <c r="G1004" s="218">
        <f t="shared" si="211"/>
        <v>7</v>
      </c>
      <c r="H1004" s="218">
        <v>3</v>
      </c>
      <c r="I1004" s="218">
        <f t="shared" si="212"/>
        <v>2.76</v>
      </c>
      <c r="J1004" s="112"/>
      <c r="K1004" s="218">
        <f t="shared" si="213"/>
        <v>0</v>
      </c>
      <c r="L1004" s="21"/>
    </row>
    <row r="1005" spans="1:12" s="281" customFormat="1" ht="18" x14ac:dyDescent="0.25">
      <c r="A1005" s="228"/>
      <c r="B1005" s="304"/>
      <c r="C1005" s="304"/>
      <c r="D1005" s="282" t="s">
        <v>304</v>
      </c>
      <c r="E1005" s="218">
        <v>8</v>
      </c>
      <c r="F1005" s="218">
        <v>9.52</v>
      </c>
      <c r="G1005" s="218">
        <f t="shared" si="211"/>
        <v>35.04</v>
      </c>
      <c r="H1005" s="218">
        <v>3</v>
      </c>
      <c r="I1005" s="218">
        <f t="shared" si="212"/>
        <v>76.16</v>
      </c>
      <c r="J1005" s="346"/>
      <c r="K1005" s="218">
        <f t="shared" si="213"/>
        <v>0</v>
      </c>
      <c r="L1005" s="21"/>
    </row>
    <row r="1006" spans="1:12" s="281" customFormat="1" ht="18" x14ac:dyDescent="0.25">
      <c r="A1006" s="228"/>
      <c r="B1006" s="304"/>
      <c r="C1006" s="304"/>
      <c r="D1006" s="112"/>
      <c r="E1006" s="112"/>
      <c r="F1006" s="112"/>
      <c r="G1006" s="112"/>
      <c r="H1006" s="112"/>
      <c r="I1006" s="112"/>
      <c r="J1006" s="112"/>
      <c r="K1006" s="311">
        <f>SUM(K995:K1005)</f>
        <v>2</v>
      </c>
      <c r="L1006" s="21"/>
    </row>
    <row r="1007" spans="1:12" s="281" customFormat="1" ht="58.5" customHeight="1" x14ac:dyDescent="0.25">
      <c r="A1007" s="228"/>
      <c r="B1007" s="312" t="str">
        <f>'Planila Orçamentária'!C100</f>
        <v xml:space="preserve">Porta de madeira lisa de cedro 0,6x1,60m - SINAPI - </v>
      </c>
      <c r="C1007" s="304"/>
      <c r="D1007" s="112"/>
      <c r="E1007" s="112"/>
      <c r="F1007" s="112"/>
      <c r="G1007" s="112"/>
      <c r="H1007" s="112"/>
      <c r="I1007" s="112"/>
      <c r="J1007" s="112"/>
      <c r="K1007" s="311"/>
      <c r="L1007" s="21"/>
    </row>
    <row r="1008" spans="1:12" s="281" customFormat="1" ht="18" x14ac:dyDescent="0.25">
      <c r="A1008" s="228"/>
      <c r="B1008" s="304"/>
      <c r="C1008" s="304"/>
      <c r="D1008" s="282" t="s">
        <v>295</v>
      </c>
      <c r="E1008" s="218">
        <v>1.25</v>
      </c>
      <c r="F1008" s="218">
        <v>2.35</v>
      </c>
      <c r="G1008" s="218">
        <f t="shared" ref="G1008:G1018" si="214">E1008*2+F1008*2</f>
        <v>7.2</v>
      </c>
      <c r="H1008" s="218">
        <v>3</v>
      </c>
      <c r="I1008" s="218">
        <f t="shared" ref="I1008:I1018" si="215">E1008*F1008</f>
        <v>2.9375</v>
      </c>
      <c r="J1008" s="112"/>
      <c r="K1008" s="218">
        <f>J1008</f>
        <v>0</v>
      </c>
      <c r="L1008" s="21"/>
    </row>
    <row r="1009" spans="1:12" s="281" customFormat="1" ht="18" x14ac:dyDescent="0.25">
      <c r="A1009" s="228"/>
      <c r="B1009" s="304"/>
      <c r="C1009" s="304"/>
      <c r="D1009" s="282" t="s">
        <v>297</v>
      </c>
      <c r="E1009" s="218">
        <v>1.25</v>
      </c>
      <c r="F1009" s="218">
        <v>2.35</v>
      </c>
      <c r="G1009" s="218">
        <f t="shared" si="214"/>
        <v>7.2</v>
      </c>
      <c r="H1009" s="218">
        <v>3</v>
      </c>
      <c r="I1009" s="218">
        <f t="shared" si="215"/>
        <v>2.9375</v>
      </c>
      <c r="J1009" s="112"/>
      <c r="K1009" s="218">
        <f t="shared" ref="K1009:K1018" si="216">J1009</f>
        <v>0</v>
      </c>
      <c r="L1009" s="21"/>
    </row>
    <row r="1010" spans="1:12" s="281" customFormat="1" ht="18" x14ac:dyDescent="0.25">
      <c r="A1010" s="228"/>
      <c r="B1010" s="304"/>
      <c r="C1010" s="304"/>
      <c r="D1010" s="282" t="s">
        <v>559</v>
      </c>
      <c r="E1010" s="218">
        <v>2.85</v>
      </c>
      <c r="F1010" s="218">
        <v>2</v>
      </c>
      <c r="G1010" s="218">
        <f t="shared" si="214"/>
        <v>9.6999999999999993</v>
      </c>
      <c r="H1010" s="218">
        <v>3</v>
      </c>
      <c r="I1010" s="218">
        <f t="shared" si="215"/>
        <v>5.7</v>
      </c>
      <c r="J1010" s="112"/>
      <c r="K1010" s="218">
        <f t="shared" si="216"/>
        <v>0</v>
      </c>
      <c r="L1010" s="21"/>
    </row>
    <row r="1011" spans="1:12" s="281" customFormat="1" ht="18" x14ac:dyDescent="0.25">
      <c r="A1011" s="228"/>
      <c r="B1011" s="304"/>
      <c r="C1011" s="304"/>
      <c r="D1011" s="282" t="s">
        <v>299</v>
      </c>
      <c r="E1011" s="218">
        <v>3.69</v>
      </c>
      <c r="F1011" s="218">
        <v>6.3</v>
      </c>
      <c r="G1011" s="218">
        <f t="shared" si="214"/>
        <v>19.98</v>
      </c>
      <c r="H1011" s="218">
        <v>3</v>
      </c>
      <c r="I1011" s="218">
        <f t="shared" si="215"/>
        <v>23.247</v>
      </c>
      <c r="J1011" s="112"/>
      <c r="K1011" s="218">
        <f t="shared" si="216"/>
        <v>0</v>
      </c>
      <c r="L1011" s="21"/>
    </row>
    <row r="1012" spans="1:12" s="281" customFormat="1" ht="18" x14ac:dyDescent="0.25">
      <c r="A1012" s="228"/>
      <c r="B1012" s="304"/>
      <c r="C1012" s="304"/>
      <c r="D1012" s="282" t="s">
        <v>300</v>
      </c>
      <c r="E1012" s="218">
        <v>5.3</v>
      </c>
      <c r="F1012" s="218">
        <v>2.75</v>
      </c>
      <c r="G1012" s="218">
        <f t="shared" si="214"/>
        <v>16.100000000000001</v>
      </c>
      <c r="H1012" s="218">
        <v>3</v>
      </c>
      <c r="I1012" s="218">
        <f t="shared" si="215"/>
        <v>14.574999999999999</v>
      </c>
      <c r="J1012" s="112"/>
      <c r="K1012" s="218">
        <f t="shared" si="216"/>
        <v>0</v>
      </c>
      <c r="L1012" s="21"/>
    </row>
    <row r="1013" spans="1:12" s="281" customFormat="1" ht="18" x14ac:dyDescent="0.25">
      <c r="A1013" s="228"/>
      <c r="B1013" s="304"/>
      <c r="C1013" s="304"/>
      <c r="D1013" s="282" t="s">
        <v>301</v>
      </c>
      <c r="E1013" s="218">
        <v>3.35</v>
      </c>
      <c r="F1013" s="218">
        <v>2.75</v>
      </c>
      <c r="G1013" s="218">
        <f t="shared" si="214"/>
        <v>12.2</v>
      </c>
      <c r="H1013" s="218">
        <v>3</v>
      </c>
      <c r="I1013" s="218">
        <f t="shared" si="215"/>
        <v>9.2125000000000004</v>
      </c>
      <c r="J1013" s="112"/>
      <c r="K1013" s="218">
        <f t="shared" si="216"/>
        <v>0</v>
      </c>
      <c r="L1013" s="21"/>
    </row>
    <row r="1014" spans="1:12" s="281" customFormat="1" ht="18" x14ac:dyDescent="0.25">
      <c r="A1014" s="228"/>
      <c r="B1014" s="304"/>
      <c r="C1014" s="304"/>
      <c r="D1014" s="282" t="s">
        <v>302</v>
      </c>
      <c r="E1014" s="218">
        <v>5</v>
      </c>
      <c r="F1014" s="218">
        <v>3.34</v>
      </c>
      <c r="G1014" s="218">
        <f t="shared" si="214"/>
        <v>16.68</v>
      </c>
      <c r="H1014" s="218">
        <v>3</v>
      </c>
      <c r="I1014" s="218">
        <f t="shared" si="215"/>
        <v>16.7</v>
      </c>
      <c r="J1014" s="112"/>
      <c r="K1014" s="218">
        <f t="shared" si="216"/>
        <v>0</v>
      </c>
      <c r="L1014" s="21"/>
    </row>
    <row r="1015" spans="1:12" s="281" customFormat="1" ht="18" x14ac:dyDescent="0.25">
      <c r="A1015" s="228"/>
      <c r="B1015" s="304"/>
      <c r="C1015" s="304"/>
      <c r="D1015" s="282" t="s">
        <v>560</v>
      </c>
      <c r="E1015" s="218">
        <v>1.2</v>
      </c>
      <c r="F1015" s="218">
        <v>2.4500000000000002</v>
      </c>
      <c r="G1015" s="218">
        <f t="shared" si="214"/>
        <v>7.3000000000000007</v>
      </c>
      <c r="H1015" s="218">
        <v>3</v>
      </c>
      <c r="I1015" s="218">
        <f t="shared" si="215"/>
        <v>2.94</v>
      </c>
      <c r="J1015" s="346">
        <v>1</v>
      </c>
      <c r="K1015" s="218">
        <f t="shared" si="216"/>
        <v>1</v>
      </c>
      <c r="L1015" s="21"/>
    </row>
    <row r="1016" spans="1:12" s="281" customFormat="1" ht="18" x14ac:dyDescent="0.25">
      <c r="A1016" s="228"/>
      <c r="B1016" s="304"/>
      <c r="C1016" s="304"/>
      <c r="D1016" s="282" t="s">
        <v>303</v>
      </c>
      <c r="E1016" s="218">
        <v>5</v>
      </c>
      <c r="F1016" s="218">
        <v>3.34</v>
      </c>
      <c r="G1016" s="218">
        <f t="shared" si="214"/>
        <v>16.68</v>
      </c>
      <c r="H1016" s="218">
        <v>3</v>
      </c>
      <c r="I1016" s="218">
        <f t="shared" si="215"/>
        <v>16.7</v>
      </c>
      <c r="J1016" s="112"/>
      <c r="K1016" s="218">
        <f t="shared" si="216"/>
        <v>0</v>
      </c>
      <c r="L1016" s="21"/>
    </row>
    <row r="1017" spans="1:12" s="281" customFormat="1" ht="18" x14ac:dyDescent="0.25">
      <c r="A1017" s="228"/>
      <c r="B1017" s="304"/>
      <c r="C1017" s="304"/>
      <c r="D1017" s="282" t="s">
        <v>561</v>
      </c>
      <c r="E1017" s="218">
        <v>1.2</v>
      </c>
      <c r="F1017" s="218">
        <v>2.2999999999999998</v>
      </c>
      <c r="G1017" s="218">
        <f t="shared" si="214"/>
        <v>7</v>
      </c>
      <c r="H1017" s="218">
        <v>3</v>
      </c>
      <c r="I1017" s="218">
        <f t="shared" si="215"/>
        <v>2.76</v>
      </c>
      <c r="J1017" s="346">
        <v>1</v>
      </c>
      <c r="K1017" s="218">
        <f t="shared" si="216"/>
        <v>1</v>
      </c>
      <c r="L1017" s="21"/>
    </row>
    <row r="1018" spans="1:12" s="281" customFormat="1" ht="18" x14ac:dyDescent="0.25">
      <c r="A1018" s="228"/>
      <c r="B1018" s="304"/>
      <c r="C1018" s="304"/>
      <c r="D1018" s="282" t="s">
        <v>304</v>
      </c>
      <c r="E1018" s="218">
        <v>8</v>
      </c>
      <c r="F1018" s="218">
        <v>9.52</v>
      </c>
      <c r="G1018" s="218">
        <f t="shared" si="214"/>
        <v>35.04</v>
      </c>
      <c r="H1018" s="218">
        <v>3</v>
      </c>
      <c r="I1018" s="218">
        <f t="shared" si="215"/>
        <v>76.16</v>
      </c>
      <c r="J1018" s="112"/>
      <c r="K1018" s="218">
        <f t="shared" si="216"/>
        <v>0</v>
      </c>
      <c r="L1018" s="21"/>
    </row>
    <row r="1019" spans="1:12" s="281" customFormat="1" ht="18" x14ac:dyDescent="0.25">
      <c r="A1019" s="228"/>
      <c r="B1019" s="304"/>
      <c r="C1019" s="304"/>
      <c r="D1019" s="112"/>
      <c r="E1019" s="112"/>
      <c r="F1019" s="112"/>
      <c r="G1019" s="112"/>
      <c r="H1019" s="112"/>
      <c r="I1019" s="112"/>
      <c r="J1019" s="112"/>
      <c r="K1019" s="311">
        <f>SUM(K1008:K1018)</f>
        <v>2</v>
      </c>
      <c r="L1019" s="21"/>
    </row>
    <row r="1020" spans="1:12" s="281" customFormat="1" ht="36" x14ac:dyDescent="0.25">
      <c r="A1020" s="228"/>
      <c r="B1020" s="312" t="str">
        <f>'Planila Orçamentária'!C101</f>
        <v xml:space="preserve">Porta de alumínio e acrílico tipo abrir instalada 60X160 </v>
      </c>
      <c r="C1020" s="304"/>
      <c r="D1020" s="112"/>
      <c r="E1020" s="112"/>
      <c r="F1020" s="112"/>
      <c r="G1020" s="112"/>
      <c r="H1020" s="112"/>
      <c r="I1020" s="112"/>
      <c r="J1020" s="112"/>
      <c r="K1020" s="311"/>
      <c r="L1020" s="21"/>
    </row>
    <row r="1021" spans="1:12" s="281" customFormat="1" ht="18" x14ac:dyDescent="0.25">
      <c r="A1021" s="228"/>
      <c r="B1021" s="312"/>
      <c r="C1021" s="304"/>
      <c r="D1021" s="282" t="s">
        <v>295</v>
      </c>
      <c r="E1021" s="218">
        <v>1.25</v>
      </c>
      <c r="F1021" s="218">
        <v>2.35</v>
      </c>
      <c r="G1021" s="218">
        <f t="shared" ref="G1021:G1031" si="217">E1021*2+F1021*2</f>
        <v>7.2</v>
      </c>
      <c r="H1021" s="218">
        <v>3</v>
      </c>
      <c r="I1021" s="218">
        <f t="shared" ref="I1021:I1031" si="218">E1021*F1021</f>
        <v>2.9375</v>
      </c>
      <c r="J1021" s="112"/>
      <c r="K1021" s="218"/>
      <c r="L1021" s="21"/>
    </row>
    <row r="1022" spans="1:12" s="281" customFormat="1" ht="18" x14ac:dyDescent="0.25">
      <c r="A1022" s="228"/>
      <c r="B1022" s="304"/>
      <c r="C1022" s="304"/>
      <c r="D1022" s="282" t="s">
        <v>297</v>
      </c>
      <c r="E1022" s="218">
        <v>1.25</v>
      </c>
      <c r="F1022" s="218">
        <v>2.35</v>
      </c>
      <c r="G1022" s="218">
        <f t="shared" si="217"/>
        <v>7.2</v>
      </c>
      <c r="H1022" s="218">
        <v>3</v>
      </c>
      <c r="I1022" s="218">
        <f t="shared" si="218"/>
        <v>2.9375</v>
      </c>
      <c r="J1022" s="112"/>
      <c r="K1022" s="218"/>
      <c r="L1022" s="21"/>
    </row>
    <row r="1023" spans="1:12" s="281" customFormat="1" ht="18" x14ac:dyDescent="0.25">
      <c r="A1023" s="228"/>
      <c r="B1023" s="304"/>
      <c r="C1023" s="304"/>
      <c r="D1023" s="282" t="s">
        <v>559</v>
      </c>
      <c r="E1023" s="218">
        <v>2.85</v>
      </c>
      <c r="F1023" s="218">
        <v>2</v>
      </c>
      <c r="G1023" s="218">
        <f t="shared" si="217"/>
        <v>9.6999999999999993</v>
      </c>
      <c r="H1023" s="218">
        <v>3</v>
      </c>
      <c r="I1023" s="218">
        <f t="shared" si="218"/>
        <v>5.7</v>
      </c>
      <c r="J1023" s="112"/>
      <c r="K1023" s="218"/>
      <c r="L1023" s="21"/>
    </row>
    <row r="1024" spans="1:12" s="281" customFormat="1" ht="18" x14ac:dyDescent="0.25">
      <c r="A1024" s="228"/>
      <c r="B1024" s="304"/>
      <c r="C1024" s="304"/>
      <c r="D1024" s="282" t="s">
        <v>299</v>
      </c>
      <c r="E1024" s="218">
        <v>3.69</v>
      </c>
      <c r="F1024" s="218">
        <v>6.3</v>
      </c>
      <c r="G1024" s="218">
        <f t="shared" si="217"/>
        <v>19.98</v>
      </c>
      <c r="H1024" s="218">
        <v>3</v>
      </c>
      <c r="I1024" s="218">
        <f t="shared" si="218"/>
        <v>23.247</v>
      </c>
      <c r="J1024" s="112"/>
      <c r="K1024" s="218"/>
      <c r="L1024" s="21"/>
    </row>
    <row r="1025" spans="1:12" s="281" customFormat="1" ht="18" x14ac:dyDescent="0.25">
      <c r="A1025" s="228"/>
      <c r="B1025" s="304"/>
      <c r="C1025" s="304"/>
      <c r="D1025" s="282" t="s">
        <v>300</v>
      </c>
      <c r="E1025" s="218">
        <v>5.3</v>
      </c>
      <c r="F1025" s="218">
        <v>2.75</v>
      </c>
      <c r="G1025" s="218">
        <f t="shared" si="217"/>
        <v>16.100000000000001</v>
      </c>
      <c r="H1025" s="218">
        <v>3</v>
      </c>
      <c r="I1025" s="218">
        <f t="shared" si="218"/>
        <v>14.574999999999999</v>
      </c>
      <c r="J1025" s="112"/>
      <c r="K1025" s="218"/>
      <c r="L1025" s="21"/>
    </row>
    <row r="1026" spans="1:12" s="281" customFormat="1" ht="18" x14ac:dyDescent="0.25">
      <c r="A1026" s="228"/>
      <c r="B1026" s="304"/>
      <c r="C1026" s="304"/>
      <c r="D1026" s="282" t="s">
        <v>301</v>
      </c>
      <c r="E1026" s="218">
        <v>3.35</v>
      </c>
      <c r="F1026" s="218">
        <v>2.75</v>
      </c>
      <c r="G1026" s="218">
        <f t="shared" si="217"/>
        <v>12.2</v>
      </c>
      <c r="H1026" s="218">
        <v>3</v>
      </c>
      <c r="I1026" s="218">
        <f t="shared" si="218"/>
        <v>9.2125000000000004</v>
      </c>
      <c r="J1026" s="112"/>
      <c r="K1026" s="218"/>
      <c r="L1026" s="21"/>
    </row>
    <row r="1027" spans="1:12" s="281" customFormat="1" ht="18" x14ac:dyDescent="0.25">
      <c r="A1027" s="228"/>
      <c r="B1027" s="304"/>
      <c r="C1027" s="304"/>
      <c r="D1027" s="282" t="s">
        <v>302</v>
      </c>
      <c r="E1027" s="218">
        <v>5</v>
      </c>
      <c r="F1027" s="218">
        <v>3.34</v>
      </c>
      <c r="G1027" s="218">
        <f t="shared" si="217"/>
        <v>16.68</v>
      </c>
      <c r="H1027" s="218">
        <v>3</v>
      </c>
      <c r="I1027" s="218">
        <f t="shared" si="218"/>
        <v>16.7</v>
      </c>
      <c r="J1027" s="112"/>
      <c r="K1027" s="218"/>
      <c r="L1027" s="21"/>
    </row>
    <row r="1028" spans="1:12" s="281" customFormat="1" ht="18" x14ac:dyDescent="0.25">
      <c r="A1028" s="228"/>
      <c r="B1028" s="304"/>
      <c r="C1028" s="304"/>
      <c r="D1028" s="282" t="s">
        <v>560</v>
      </c>
      <c r="E1028" s="218">
        <v>1.2</v>
      </c>
      <c r="F1028" s="218">
        <v>2.4500000000000002</v>
      </c>
      <c r="G1028" s="218">
        <f t="shared" si="217"/>
        <v>7.3000000000000007</v>
      </c>
      <c r="H1028" s="218">
        <v>3</v>
      </c>
      <c r="I1028" s="218">
        <f t="shared" si="218"/>
        <v>2.94</v>
      </c>
      <c r="J1028" s="112"/>
      <c r="K1028" s="218"/>
      <c r="L1028" s="21"/>
    </row>
    <row r="1029" spans="1:12" s="281" customFormat="1" ht="18" x14ac:dyDescent="0.25">
      <c r="A1029" s="228"/>
      <c r="B1029" s="304"/>
      <c r="C1029" s="304"/>
      <c r="D1029" s="282" t="s">
        <v>303</v>
      </c>
      <c r="E1029" s="218">
        <v>5</v>
      </c>
      <c r="F1029" s="218">
        <v>3.34</v>
      </c>
      <c r="G1029" s="218">
        <f t="shared" si="217"/>
        <v>16.68</v>
      </c>
      <c r="H1029" s="218">
        <v>3</v>
      </c>
      <c r="I1029" s="218">
        <f t="shared" si="218"/>
        <v>16.7</v>
      </c>
      <c r="J1029" s="112"/>
      <c r="K1029" s="218"/>
      <c r="L1029" s="21"/>
    </row>
    <row r="1030" spans="1:12" s="281" customFormat="1" ht="18" x14ac:dyDescent="0.25">
      <c r="A1030" s="228"/>
      <c r="B1030" s="304"/>
      <c r="C1030" s="304"/>
      <c r="D1030" s="282" t="s">
        <v>561</v>
      </c>
      <c r="E1030" s="218">
        <v>1.2</v>
      </c>
      <c r="F1030" s="218">
        <v>2.2999999999999998</v>
      </c>
      <c r="G1030" s="218">
        <f t="shared" si="217"/>
        <v>7</v>
      </c>
      <c r="H1030" s="218">
        <v>3</v>
      </c>
      <c r="I1030" s="218">
        <f t="shared" si="218"/>
        <v>2.76</v>
      </c>
      <c r="J1030" s="112"/>
      <c r="K1030" s="218"/>
      <c r="L1030" s="21"/>
    </row>
    <row r="1031" spans="1:12" s="281" customFormat="1" ht="18" x14ac:dyDescent="0.25">
      <c r="A1031" s="228"/>
      <c r="B1031" s="304"/>
      <c r="C1031" s="304"/>
      <c r="D1031" s="282" t="s">
        <v>304</v>
      </c>
      <c r="E1031" s="218">
        <v>8</v>
      </c>
      <c r="F1031" s="218">
        <v>9.52</v>
      </c>
      <c r="G1031" s="218">
        <f t="shared" si="217"/>
        <v>35.04</v>
      </c>
      <c r="H1031" s="218">
        <v>3</v>
      </c>
      <c r="I1031" s="218">
        <f t="shared" si="218"/>
        <v>76.16</v>
      </c>
      <c r="J1031" s="112"/>
      <c r="K1031" s="218"/>
      <c r="L1031" s="21"/>
    </row>
    <row r="1032" spans="1:12" s="281" customFormat="1" ht="18" x14ac:dyDescent="0.25">
      <c r="A1032" s="228"/>
      <c r="B1032" s="304"/>
      <c r="C1032" s="304"/>
      <c r="D1032" s="112"/>
      <c r="E1032" s="112"/>
      <c r="F1032" s="112"/>
      <c r="G1032" s="112"/>
      <c r="H1032" s="112"/>
      <c r="I1032" s="112"/>
      <c r="J1032" s="112"/>
      <c r="K1032" s="311">
        <f>SUM(K1021:K1031)</f>
        <v>0</v>
      </c>
      <c r="L1032" s="21"/>
    </row>
    <row r="1033" spans="1:12" s="281" customFormat="1" ht="66.75" customHeight="1" x14ac:dyDescent="0.25">
      <c r="A1033" s="228"/>
      <c r="B1033" s="312" t="str">
        <f>'Planila Orçamentária'!C102</f>
        <v>Porta de alumínio e acrílico tipo abrir instalada 80X160 C1973</v>
      </c>
      <c r="C1033" s="304"/>
      <c r="D1033" s="112"/>
      <c r="E1033" s="112"/>
      <c r="F1033" s="112"/>
      <c r="G1033" s="112"/>
      <c r="H1033" s="112"/>
      <c r="I1033" s="112"/>
      <c r="J1033" s="112"/>
      <c r="K1033" s="311"/>
      <c r="L1033" s="21"/>
    </row>
    <row r="1034" spans="1:12" s="281" customFormat="1" ht="18" x14ac:dyDescent="0.25">
      <c r="A1034" s="228"/>
      <c r="B1034" s="304"/>
      <c r="C1034" s="304"/>
      <c r="D1034" s="282" t="s">
        <v>295</v>
      </c>
      <c r="E1034" s="218">
        <v>1.25</v>
      </c>
      <c r="F1034" s="218">
        <v>2.35</v>
      </c>
      <c r="G1034" s="218">
        <f t="shared" ref="G1034:G1044" si="219">E1034*2+F1034*2</f>
        <v>7.2</v>
      </c>
      <c r="H1034" s="218">
        <v>3</v>
      </c>
      <c r="I1034" s="218">
        <f t="shared" ref="I1034:I1044" si="220">E1034*F1034</f>
        <v>2.9375</v>
      </c>
      <c r="J1034" s="112"/>
      <c r="K1034" s="218">
        <f>J1034</f>
        <v>0</v>
      </c>
      <c r="L1034" s="21"/>
    </row>
    <row r="1035" spans="1:12" s="281" customFormat="1" ht="18" x14ac:dyDescent="0.25">
      <c r="A1035" s="228"/>
      <c r="B1035" s="304"/>
      <c r="C1035" s="304"/>
      <c r="D1035" s="282" t="s">
        <v>297</v>
      </c>
      <c r="E1035" s="218">
        <v>1.25</v>
      </c>
      <c r="F1035" s="218">
        <v>2.35</v>
      </c>
      <c r="G1035" s="218">
        <f t="shared" si="219"/>
        <v>7.2</v>
      </c>
      <c r="H1035" s="218">
        <v>3</v>
      </c>
      <c r="I1035" s="218">
        <f t="shared" si="220"/>
        <v>2.9375</v>
      </c>
      <c r="J1035" s="112"/>
      <c r="K1035" s="218">
        <f t="shared" ref="K1035:K1044" si="221">J1035</f>
        <v>0</v>
      </c>
      <c r="L1035" s="21"/>
    </row>
    <row r="1036" spans="1:12" s="281" customFormat="1" ht="18" x14ac:dyDescent="0.25">
      <c r="A1036" s="228"/>
      <c r="B1036" s="304"/>
      <c r="C1036" s="304"/>
      <c r="D1036" s="282" t="s">
        <v>559</v>
      </c>
      <c r="E1036" s="218">
        <v>2.85</v>
      </c>
      <c r="F1036" s="218">
        <v>2</v>
      </c>
      <c r="G1036" s="218">
        <f t="shared" si="219"/>
        <v>9.6999999999999993</v>
      </c>
      <c r="H1036" s="218">
        <v>3</v>
      </c>
      <c r="I1036" s="218">
        <f t="shared" si="220"/>
        <v>5.7</v>
      </c>
      <c r="J1036" s="112"/>
      <c r="K1036" s="218">
        <f t="shared" si="221"/>
        <v>0</v>
      </c>
      <c r="L1036" s="21"/>
    </row>
    <row r="1037" spans="1:12" s="281" customFormat="1" ht="18" x14ac:dyDescent="0.25">
      <c r="A1037" s="228"/>
      <c r="B1037" s="304"/>
      <c r="C1037" s="304"/>
      <c r="D1037" s="282" t="s">
        <v>299</v>
      </c>
      <c r="E1037" s="218">
        <v>3.69</v>
      </c>
      <c r="F1037" s="218">
        <v>6.3</v>
      </c>
      <c r="G1037" s="218">
        <f t="shared" si="219"/>
        <v>19.98</v>
      </c>
      <c r="H1037" s="218">
        <v>3</v>
      </c>
      <c r="I1037" s="218">
        <f t="shared" si="220"/>
        <v>23.247</v>
      </c>
      <c r="J1037" s="346">
        <v>2</v>
      </c>
      <c r="K1037" s="218">
        <f t="shared" si="221"/>
        <v>2</v>
      </c>
      <c r="L1037" s="21"/>
    </row>
    <row r="1038" spans="1:12" s="281" customFormat="1" ht="18" x14ac:dyDescent="0.25">
      <c r="A1038" s="228"/>
      <c r="B1038" s="304"/>
      <c r="C1038" s="304"/>
      <c r="D1038" s="282" t="s">
        <v>300</v>
      </c>
      <c r="E1038" s="218">
        <v>5.3</v>
      </c>
      <c r="F1038" s="218">
        <v>2.75</v>
      </c>
      <c r="G1038" s="218">
        <f t="shared" si="219"/>
        <v>16.100000000000001</v>
      </c>
      <c r="H1038" s="218">
        <v>3</v>
      </c>
      <c r="I1038" s="218">
        <f t="shared" si="220"/>
        <v>14.574999999999999</v>
      </c>
      <c r="J1038" s="112"/>
      <c r="K1038" s="218">
        <f t="shared" si="221"/>
        <v>0</v>
      </c>
      <c r="L1038" s="21"/>
    </row>
    <row r="1039" spans="1:12" s="281" customFormat="1" ht="18" x14ac:dyDescent="0.25">
      <c r="A1039" s="228"/>
      <c r="B1039" s="304"/>
      <c r="C1039" s="304"/>
      <c r="D1039" s="282" t="s">
        <v>301</v>
      </c>
      <c r="E1039" s="218">
        <v>3.35</v>
      </c>
      <c r="F1039" s="218">
        <v>2.75</v>
      </c>
      <c r="G1039" s="218">
        <f t="shared" si="219"/>
        <v>12.2</v>
      </c>
      <c r="H1039" s="218">
        <v>3</v>
      </c>
      <c r="I1039" s="218">
        <f t="shared" si="220"/>
        <v>9.2125000000000004</v>
      </c>
      <c r="J1039" s="112"/>
      <c r="K1039" s="218">
        <f t="shared" si="221"/>
        <v>0</v>
      </c>
      <c r="L1039" s="21"/>
    </row>
    <row r="1040" spans="1:12" s="281" customFormat="1" ht="18" x14ac:dyDescent="0.25">
      <c r="A1040" s="228"/>
      <c r="B1040" s="304"/>
      <c r="C1040" s="304"/>
      <c r="D1040" s="282" t="s">
        <v>302</v>
      </c>
      <c r="E1040" s="218">
        <v>5</v>
      </c>
      <c r="F1040" s="218">
        <v>3.34</v>
      </c>
      <c r="G1040" s="218">
        <f t="shared" si="219"/>
        <v>16.68</v>
      </c>
      <c r="H1040" s="218">
        <v>3</v>
      </c>
      <c r="I1040" s="218">
        <f t="shared" si="220"/>
        <v>16.7</v>
      </c>
      <c r="J1040" s="112"/>
      <c r="K1040" s="218">
        <f t="shared" si="221"/>
        <v>0</v>
      </c>
      <c r="L1040" s="21"/>
    </row>
    <row r="1041" spans="1:12" s="281" customFormat="1" ht="18" x14ac:dyDescent="0.25">
      <c r="A1041" s="228"/>
      <c r="B1041" s="304"/>
      <c r="C1041" s="304"/>
      <c r="D1041" s="282" t="s">
        <v>560</v>
      </c>
      <c r="E1041" s="218">
        <v>1.2</v>
      </c>
      <c r="F1041" s="218">
        <v>2.4500000000000002</v>
      </c>
      <c r="G1041" s="218">
        <f t="shared" si="219"/>
        <v>7.3000000000000007</v>
      </c>
      <c r="H1041" s="218">
        <v>3</v>
      </c>
      <c r="I1041" s="218">
        <f t="shared" si="220"/>
        <v>2.94</v>
      </c>
      <c r="J1041" s="112"/>
      <c r="K1041" s="218">
        <f t="shared" si="221"/>
        <v>0</v>
      </c>
      <c r="L1041" s="21"/>
    </row>
    <row r="1042" spans="1:12" s="281" customFormat="1" ht="18" x14ac:dyDescent="0.25">
      <c r="A1042" s="228"/>
      <c r="B1042" s="304"/>
      <c r="C1042" s="304"/>
      <c r="D1042" s="282" t="s">
        <v>303</v>
      </c>
      <c r="E1042" s="218">
        <v>5</v>
      </c>
      <c r="F1042" s="218">
        <v>3.34</v>
      </c>
      <c r="G1042" s="218">
        <f t="shared" si="219"/>
        <v>16.68</v>
      </c>
      <c r="H1042" s="218">
        <v>3</v>
      </c>
      <c r="I1042" s="218">
        <f t="shared" si="220"/>
        <v>16.7</v>
      </c>
      <c r="J1042" s="112"/>
      <c r="K1042" s="218">
        <f t="shared" si="221"/>
        <v>0</v>
      </c>
      <c r="L1042" s="21"/>
    </row>
    <row r="1043" spans="1:12" s="281" customFormat="1" ht="18" x14ac:dyDescent="0.25">
      <c r="A1043" s="228"/>
      <c r="B1043" s="304"/>
      <c r="C1043" s="304"/>
      <c r="D1043" s="282" t="s">
        <v>561</v>
      </c>
      <c r="E1043" s="218">
        <v>1.2</v>
      </c>
      <c r="F1043" s="218">
        <v>2.2999999999999998</v>
      </c>
      <c r="G1043" s="218">
        <f t="shared" si="219"/>
        <v>7</v>
      </c>
      <c r="H1043" s="218">
        <v>3</v>
      </c>
      <c r="I1043" s="218">
        <f t="shared" si="220"/>
        <v>2.76</v>
      </c>
      <c r="J1043" s="112"/>
      <c r="K1043" s="218">
        <f t="shared" si="221"/>
        <v>0</v>
      </c>
      <c r="L1043" s="21"/>
    </row>
    <row r="1044" spans="1:12" s="281" customFormat="1" ht="18" x14ac:dyDescent="0.25">
      <c r="A1044" s="228"/>
      <c r="B1044" s="304"/>
      <c r="C1044" s="304"/>
      <c r="D1044" s="282" t="s">
        <v>304</v>
      </c>
      <c r="E1044" s="218">
        <v>8</v>
      </c>
      <c r="F1044" s="218">
        <v>9.52</v>
      </c>
      <c r="G1044" s="218">
        <f t="shared" si="219"/>
        <v>35.04</v>
      </c>
      <c r="H1044" s="218">
        <v>3</v>
      </c>
      <c r="I1044" s="218">
        <f t="shared" si="220"/>
        <v>76.16</v>
      </c>
      <c r="J1044" s="346">
        <v>4</v>
      </c>
      <c r="K1044" s="218">
        <f t="shared" si="221"/>
        <v>4</v>
      </c>
      <c r="L1044" s="21"/>
    </row>
    <row r="1045" spans="1:12" s="281" customFormat="1" ht="18" x14ac:dyDescent="0.25">
      <c r="A1045" s="228"/>
      <c r="B1045" s="304"/>
      <c r="C1045" s="304"/>
      <c r="D1045" s="112"/>
      <c r="E1045" s="112"/>
      <c r="F1045" s="112"/>
      <c r="G1045" s="112"/>
      <c r="H1045" s="112"/>
      <c r="I1045" s="112"/>
      <c r="J1045" s="112"/>
      <c r="K1045" s="311">
        <f>SUM(K1034:K1044)</f>
        <v>6</v>
      </c>
      <c r="L1045" s="21"/>
    </row>
    <row r="1046" spans="1:12" s="281" customFormat="1" ht="63.75" customHeight="1" x14ac:dyDescent="0.25">
      <c r="A1046" s="228"/>
      <c r="B1046" s="312" t="str">
        <f>'Planila Orçamentária'!C103</f>
        <v xml:space="preserve">Porta ext de madeira 1 folha tipo correr 1,20x2,10 completa instalada </v>
      </c>
      <c r="C1046" s="304"/>
      <c r="D1046" s="112"/>
      <c r="E1046" s="112"/>
      <c r="F1046" s="112"/>
      <c r="G1046" s="112"/>
      <c r="H1046" s="112"/>
      <c r="I1046" s="112"/>
      <c r="J1046" s="112"/>
      <c r="K1046" s="311"/>
      <c r="L1046" s="21"/>
    </row>
    <row r="1047" spans="1:12" s="281" customFormat="1" ht="18" x14ac:dyDescent="0.25">
      <c r="A1047" s="228"/>
      <c r="B1047" s="304"/>
      <c r="C1047" s="304"/>
      <c r="D1047" s="282" t="s">
        <v>295</v>
      </c>
      <c r="E1047" s="218">
        <v>1.25</v>
      </c>
      <c r="F1047" s="218">
        <v>2.35</v>
      </c>
      <c r="G1047" s="218">
        <f t="shared" ref="G1047:G1057" si="222">E1047*2+F1047*2</f>
        <v>7.2</v>
      </c>
      <c r="H1047" s="218">
        <v>3</v>
      </c>
      <c r="I1047" s="218">
        <f t="shared" ref="I1047:I1057" si="223">E1047*F1047</f>
        <v>2.9375</v>
      </c>
      <c r="J1047" s="112"/>
      <c r="K1047" s="218"/>
      <c r="L1047" s="21"/>
    </row>
    <row r="1048" spans="1:12" s="281" customFormat="1" ht="18" x14ac:dyDescent="0.25">
      <c r="A1048" s="228"/>
      <c r="B1048" s="304"/>
      <c r="C1048" s="304"/>
      <c r="D1048" s="282" t="s">
        <v>297</v>
      </c>
      <c r="E1048" s="218">
        <v>1.25</v>
      </c>
      <c r="F1048" s="218">
        <v>2.35</v>
      </c>
      <c r="G1048" s="218">
        <f t="shared" si="222"/>
        <v>7.2</v>
      </c>
      <c r="H1048" s="218">
        <v>3</v>
      </c>
      <c r="I1048" s="218">
        <f t="shared" si="223"/>
        <v>2.9375</v>
      </c>
      <c r="J1048" s="112"/>
      <c r="K1048" s="218"/>
      <c r="L1048" s="21"/>
    </row>
    <row r="1049" spans="1:12" s="281" customFormat="1" ht="18" x14ac:dyDescent="0.25">
      <c r="A1049" s="228"/>
      <c r="B1049" s="304"/>
      <c r="C1049" s="304"/>
      <c r="D1049" s="282" t="s">
        <v>559</v>
      </c>
      <c r="E1049" s="218">
        <v>2.85</v>
      </c>
      <c r="F1049" s="218">
        <v>2</v>
      </c>
      <c r="G1049" s="218">
        <f t="shared" si="222"/>
        <v>9.6999999999999993</v>
      </c>
      <c r="H1049" s="218">
        <v>3</v>
      </c>
      <c r="I1049" s="218">
        <f t="shared" si="223"/>
        <v>5.7</v>
      </c>
      <c r="J1049" s="112"/>
      <c r="K1049" s="218"/>
      <c r="L1049" s="21"/>
    </row>
    <row r="1050" spans="1:12" s="281" customFormat="1" ht="18" x14ac:dyDescent="0.25">
      <c r="A1050" s="228"/>
      <c r="B1050" s="304"/>
      <c r="C1050" s="304"/>
      <c r="D1050" s="282" t="s">
        <v>299</v>
      </c>
      <c r="E1050" s="218">
        <v>3.69</v>
      </c>
      <c r="F1050" s="218">
        <v>6.3</v>
      </c>
      <c r="G1050" s="218">
        <f t="shared" si="222"/>
        <v>19.98</v>
      </c>
      <c r="H1050" s="218">
        <v>3</v>
      </c>
      <c r="I1050" s="218">
        <f t="shared" si="223"/>
        <v>23.247</v>
      </c>
      <c r="J1050" s="112"/>
      <c r="K1050" s="218"/>
      <c r="L1050" s="21"/>
    </row>
    <row r="1051" spans="1:12" s="281" customFormat="1" ht="18" x14ac:dyDescent="0.25">
      <c r="A1051" s="228"/>
      <c r="B1051" s="304"/>
      <c r="C1051" s="304"/>
      <c r="D1051" s="282" t="s">
        <v>300</v>
      </c>
      <c r="E1051" s="218">
        <v>5.3</v>
      </c>
      <c r="F1051" s="218">
        <v>2.75</v>
      </c>
      <c r="G1051" s="218">
        <f t="shared" si="222"/>
        <v>16.100000000000001</v>
      </c>
      <c r="H1051" s="218">
        <v>3</v>
      </c>
      <c r="I1051" s="218">
        <f t="shared" si="223"/>
        <v>14.574999999999999</v>
      </c>
      <c r="J1051" s="112"/>
      <c r="K1051" s="218"/>
      <c r="L1051" s="21"/>
    </row>
    <row r="1052" spans="1:12" s="281" customFormat="1" ht="18" x14ac:dyDescent="0.25">
      <c r="A1052" s="228"/>
      <c r="B1052" s="304"/>
      <c r="C1052" s="304"/>
      <c r="D1052" s="282" t="s">
        <v>301</v>
      </c>
      <c r="E1052" s="218">
        <v>3.35</v>
      </c>
      <c r="F1052" s="218">
        <v>2.75</v>
      </c>
      <c r="G1052" s="218">
        <f t="shared" si="222"/>
        <v>12.2</v>
      </c>
      <c r="H1052" s="218">
        <v>3</v>
      </c>
      <c r="I1052" s="218">
        <f t="shared" si="223"/>
        <v>9.2125000000000004</v>
      </c>
      <c r="J1052" s="112"/>
      <c r="K1052" s="218"/>
      <c r="L1052" s="21"/>
    </row>
    <row r="1053" spans="1:12" s="281" customFormat="1" ht="18" x14ac:dyDescent="0.25">
      <c r="A1053" s="228"/>
      <c r="B1053" s="304"/>
      <c r="C1053" s="304"/>
      <c r="D1053" s="282" t="s">
        <v>302</v>
      </c>
      <c r="E1053" s="218">
        <v>5</v>
      </c>
      <c r="F1053" s="218">
        <v>3.34</v>
      </c>
      <c r="G1053" s="218">
        <f t="shared" si="222"/>
        <v>16.68</v>
      </c>
      <c r="H1053" s="218">
        <v>3</v>
      </c>
      <c r="I1053" s="218">
        <f t="shared" si="223"/>
        <v>16.7</v>
      </c>
      <c r="J1053" s="112"/>
      <c r="K1053" s="218"/>
      <c r="L1053" s="21"/>
    </row>
    <row r="1054" spans="1:12" s="281" customFormat="1" ht="18" x14ac:dyDescent="0.25">
      <c r="A1054" s="228"/>
      <c r="B1054" s="304"/>
      <c r="C1054" s="304"/>
      <c r="D1054" s="282" t="s">
        <v>560</v>
      </c>
      <c r="E1054" s="218">
        <v>1.2</v>
      </c>
      <c r="F1054" s="218">
        <v>2.4500000000000002</v>
      </c>
      <c r="G1054" s="218">
        <f t="shared" si="222"/>
        <v>7.3000000000000007</v>
      </c>
      <c r="H1054" s="218">
        <v>3</v>
      </c>
      <c r="I1054" s="218">
        <f t="shared" si="223"/>
        <v>2.94</v>
      </c>
      <c r="J1054" s="112"/>
      <c r="K1054" s="218"/>
      <c r="L1054" s="21"/>
    </row>
    <row r="1055" spans="1:12" s="281" customFormat="1" ht="18" x14ac:dyDescent="0.25">
      <c r="A1055" s="228"/>
      <c r="B1055" s="304"/>
      <c r="C1055" s="304"/>
      <c r="D1055" s="282" t="s">
        <v>303</v>
      </c>
      <c r="E1055" s="218">
        <v>5</v>
      </c>
      <c r="F1055" s="218">
        <v>3.34</v>
      </c>
      <c r="G1055" s="218">
        <f t="shared" si="222"/>
        <v>16.68</v>
      </c>
      <c r="H1055" s="218">
        <v>3</v>
      </c>
      <c r="I1055" s="218">
        <f t="shared" si="223"/>
        <v>16.7</v>
      </c>
      <c r="J1055" s="112"/>
      <c r="K1055" s="218"/>
      <c r="L1055" s="21"/>
    </row>
    <row r="1056" spans="1:12" s="281" customFormat="1" ht="18" x14ac:dyDescent="0.25">
      <c r="A1056" s="228"/>
      <c r="B1056" s="304"/>
      <c r="C1056" s="304"/>
      <c r="D1056" s="282" t="s">
        <v>561</v>
      </c>
      <c r="E1056" s="218">
        <v>1.2</v>
      </c>
      <c r="F1056" s="218">
        <v>2.2999999999999998</v>
      </c>
      <c r="G1056" s="218">
        <f t="shared" si="222"/>
        <v>7</v>
      </c>
      <c r="H1056" s="218">
        <v>3</v>
      </c>
      <c r="I1056" s="218">
        <f t="shared" si="223"/>
        <v>2.76</v>
      </c>
      <c r="J1056" s="112"/>
      <c r="K1056" s="218"/>
      <c r="L1056" s="21"/>
    </row>
    <row r="1057" spans="1:12" s="281" customFormat="1" ht="18" x14ac:dyDescent="0.25">
      <c r="A1057" s="228"/>
      <c r="B1057" s="304"/>
      <c r="C1057" s="304"/>
      <c r="D1057" s="282" t="s">
        <v>304</v>
      </c>
      <c r="E1057" s="218">
        <v>8</v>
      </c>
      <c r="F1057" s="218">
        <v>9.52</v>
      </c>
      <c r="G1057" s="218">
        <f t="shared" si="222"/>
        <v>35.04</v>
      </c>
      <c r="H1057" s="218">
        <v>3</v>
      </c>
      <c r="I1057" s="218">
        <f t="shared" si="223"/>
        <v>76.16</v>
      </c>
      <c r="J1057" s="112"/>
      <c r="K1057" s="218"/>
      <c r="L1057" s="21"/>
    </row>
    <row r="1058" spans="1:12" s="281" customFormat="1" ht="18" x14ac:dyDescent="0.25">
      <c r="A1058" s="228"/>
      <c r="B1058" s="304"/>
      <c r="C1058" s="304"/>
      <c r="D1058" s="112"/>
      <c r="E1058" s="112"/>
      <c r="F1058" s="112"/>
      <c r="G1058" s="112"/>
      <c r="H1058" s="112"/>
      <c r="I1058" s="112"/>
      <c r="J1058" s="112"/>
      <c r="K1058" s="311">
        <f>SUM(K1047:K1057)</f>
        <v>0</v>
      </c>
      <c r="L1058" s="21"/>
    </row>
    <row r="1059" spans="1:12" s="281" customFormat="1" ht="51.75" customHeight="1" x14ac:dyDescent="0.25">
      <c r="A1059" s="228"/>
      <c r="B1059" s="312" t="str">
        <f>'Planila Orçamentária'!C104</f>
        <v xml:space="preserve">Porta mista em chapa metalon e grade tipo abrir 0,80x2,10 </v>
      </c>
      <c r="C1059" s="304"/>
      <c r="D1059" s="112"/>
      <c r="E1059" s="112"/>
      <c r="F1059" s="112"/>
      <c r="G1059" s="112"/>
      <c r="H1059" s="112"/>
      <c r="I1059" s="112"/>
      <c r="J1059" s="112"/>
      <c r="K1059" s="311"/>
      <c r="L1059" s="21"/>
    </row>
    <row r="1060" spans="1:12" s="281" customFormat="1" ht="18" x14ac:dyDescent="0.25">
      <c r="A1060" s="228"/>
      <c r="B1060" s="304"/>
      <c r="C1060" s="304"/>
      <c r="D1060" s="282" t="s">
        <v>295</v>
      </c>
      <c r="E1060" s="218">
        <v>1.25</v>
      </c>
      <c r="F1060" s="218">
        <v>2.35</v>
      </c>
      <c r="G1060" s="218">
        <f t="shared" ref="G1060:G1070" si="224">E1060*2+F1060*2</f>
        <v>7.2</v>
      </c>
      <c r="H1060" s="218">
        <v>3</v>
      </c>
      <c r="I1060" s="218">
        <f t="shared" ref="I1060:I1070" si="225">E1060*F1060</f>
        <v>2.9375</v>
      </c>
      <c r="J1060" s="112"/>
      <c r="K1060" s="218"/>
      <c r="L1060" s="21"/>
    </row>
    <row r="1061" spans="1:12" s="281" customFormat="1" ht="18" x14ac:dyDescent="0.25">
      <c r="A1061" s="228"/>
      <c r="B1061" s="304"/>
      <c r="C1061" s="304"/>
      <c r="D1061" s="282" t="s">
        <v>297</v>
      </c>
      <c r="E1061" s="218">
        <v>1.25</v>
      </c>
      <c r="F1061" s="218">
        <v>2.35</v>
      </c>
      <c r="G1061" s="218">
        <f t="shared" si="224"/>
        <v>7.2</v>
      </c>
      <c r="H1061" s="218">
        <v>3</v>
      </c>
      <c r="I1061" s="218">
        <f t="shared" si="225"/>
        <v>2.9375</v>
      </c>
      <c r="J1061" s="112"/>
      <c r="K1061" s="218"/>
      <c r="L1061" s="21"/>
    </row>
    <row r="1062" spans="1:12" s="281" customFormat="1" ht="18" x14ac:dyDescent="0.25">
      <c r="A1062" s="228"/>
      <c r="B1062" s="304"/>
      <c r="C1062" s="304"/>
      <c r="D1062" s="282" t="s">
        <v>559</v>
      </c>
      <c r="E1062" s="218">
        <v>2.85</v>
      </c>
      <c r="F1062" s="218">
        <v>2</v>
      </c>
      <c r="G1062" s="218">
        <f t="shared" si="224"/>
        <v>9.6999999999999993</v>
      </c>
      <c r="H1062" s="218">
        <v>3</v>
      </c>
      <c r="I1062" s="218">
        <f t="shared" si="225"/>
        <v>5.7</v>
      </c>
      <c r="J1062" s="112"/>
      <c r="K1062" s="218"/>
      <c r="L1062" s="21"/>
    </row>
    <row r="1063" spans="1:12" s="281" customFormat="1" ht="18" x14ac:dyDescent="0.25">
      <c r="A1063" s="228"/>
      <c r="B1063" s="304"/>
      <c r="C1063" s="304"/>
      <c r="D1063" s="282" t="s">
        <v>299</v>
      </c>
      <c r="E1063" s="218">
        <v>3.69</v>
      </c>
      <c r="F1063" s="218">
        <v>6.3</v>
      </c>
      <c r="G1063" s="218">
        <f t="shared" si="224"/>
        <v>19.98</v>
      </c>
      <c r="H1063" s="218">
        <v>3</v>
      </c>
      <c r="I1063" s="218">
        <f t="shared" si="225"/>
        <v>23.247</v>
      </c>
      <c r="J1063" s="112"/>
      <c r="K1063" s="218"/>
      <c r="L1063" s="21"/>
    </row>
    <row r="1064" spans="1:12" s="281" customFormat="1" ht="18" x14ac:dyDescent="0.25">
      <c r="A1064" s="228"/>
      <c r="B1064" s="304"/>
      <c r="C1064" s="304"/>
      <c r="D1064" s="282" t="s">
        <v>300</v>
      </c>
      <c r="E1064" s="218">
        <v>5.3</v>
      </c>
      <c r="F1064" s="218">
        <v>2.75</v>
      </c>
      <c r="G1064" s="218">
        <f t="shared" si="224"/>
        <v>16.100000000000001</v>
      </c>
      <c r="H1064" s="218">
        <v>3</v>
      </c>
      <c r="I1064" s="218">
        <f t="shared" si="225"/>
        <v>14.574999999999999</v>
      </c>
      <c r="J1064" s="112"/>
      <c r="K1064" s="218"/>
      <c r="L1064" s="21"/>
    </row>
    <row r="1065" spans="1:12" s="281" customFormat="1" ht="18" x14ac:dyDescent="0.25">
      <c r="A1065" s="228"/>
      <c r="B1065" s="304"/>
      <c r="C1065" s="304"/>
      <c r="D1065" s="282" t="s">
        <v>301</v>
      </c>
      <c r="E1065" s="218">
        <v>3.35</v>
      </c>
      <c r="F1065" s="218">
        <v>2.75</v>
      </c>
      <c r="G1065" s="218">
        <f t="shared" si="224"/>
        <v>12.2</v>
      </c>
      <c r="H1065" s="218">
        <v>3</v>
      </c>
      <c r="I1065" s="218">
        <f t="shared" si="225"/>
        <v>9.2125000000000004</v>
      </c>
      <c r="J1065" s="112"/>
      <c r="K1065" s="218"/>
      <c r="L1065" s="21"/>
    </row>
    <row r="1066" spans="1:12" s="281" customFormat="1" ht="18" x14ac:dyDescent="0.25">
      <c r="A1066" s="228"/>
      <c r="B1066" s="304"/>
      <c r="C1066" s="304"/>
      <c r="D1066" s="282" t="s">
        <v>302</v>
      </c>
      <c r="E1066" s="218">
        <v>5</v>
      </c>
      <c r="F1066" s="218">
        <v>3.34</v>
      </c>
      <c r="G1066" s="218">
        <f t="shared" si="224"/>
        <v>16.68</v>
      </c>
      <c r="H1066" s="218">
        <v>3</v>
      </c>
      <c r="I1066" s="218">
        <f t="shared" si="225"/>
        <v>16.7</v>
      </c>
      <c r="J1066" s="112"/>
      <c r="K1066" s="218"/>
      <c r="L1066" s="21"/>
    </row>
    <row r="1067" spans="1:12" s="281" customFormat="1" ht="18" x14ac:dyDescent="0.25">
      <c r="A1067" s="228"/>
      <c r="B1067" s="304"/>
      <c r="C1067" s="304"/>
      <c r="D1067" s="282" t="s">
        <v>560</v>
      </c>
      <c r="E1067" s="218">
        <v>1.2</v>
      </c>
      <c r="F1067" s="218">
        <v>2.4500000000000002</v>
      </c>
      <c r="G1067" s="218">
        <f t="shared" si="224"/>
        <v>7.3000000000000007</v>
      </c>
      <c r="H1067" s="218">
        <v>3</v>
      </c>
      <c r="I1067" s="218">
        <f t="shared" si="225"/>
        <v>2.94</v>
      </c>
      <c r="J1067" s="112"/>
      <c r="K1067" s="218"/>
      <c r="L1067" s="21"/>
    </row>
    <row r="1068" spans="1:12" s="281" customFormat="1" ht="18" x14ac:dyDescent="0.25">
      <c r="A1068" s="228"/>
      <c r="B1068" s="304"/>
      <c r="C1068" s="304"/>
      <c r="D1068" s="282" t="s">
        <v>303</v>
      </c>
      <c r="E1068" s="218">
        <v>5</v>
      </c>
      <c r="F1068" s="218">
        <v>3.34</v>
      </c>
      <c r="G1068" s="218">
        <f t="shared" si="224"/>
        <v>16.68</v>
      </c>
      <c r="H1068" s="218">
        <v>3</v>
      </c>
      <c r="I1068" s="218">
        <f t="shared" si="225"/>
        <v>16.7</v>
      </c>
      <c r="J1068" s="112"/>
      <c r="K1068" s="218"/>
      <c r="L1068" s="21"/>
    </row>
    <row r="1069" spans="1:12" s="281" customFormat="1" ht="18" x14ac:dyDescent="0.25">
      <c r="A1069" s="228"/>
      <c r="B1069" s="304"/>
      <c r="C1069" s="304"/>
      <c r="D1069" s="282" t="s">
        <v>561</v>
      </c>
      <c r="E1069" s="218">
        <v>1.2</v>
      </c>
      <c r="F1069" s="218">
        <v>2.2999999999999998</v>
      </c>
      <c r="G1069" s="218">
        <f t="shared" si="224"/>
        <v>7</v>
      </c>
      <c r="H1069" s="218">
        <v>3</v>
      </c>
      <c r="I1069" s="218">
        <f t="shared" si="225"/>
        <v>2.76</v>
      </c>
      <c r="J1069" s="112"/>
      <c r="K1069" s="218"/>
      <c r="L1069" s="21"/>
    </row>
    <row r="1070" spans="1:12" s="281" customFormat="1" ht="18" x14ac:dyDescent="0.25">
      <c r="A1070" s="228"/>
      <c r="B1070" s="304"/>
      <c r="C1070" s="304"/>
      <c r="D1070" s="282" t="s">
        <v>304</v>
      </c>
      <c r="E1070" s="218">
        <v>8</v>
      </c>
      <c r="F1070" s="218">
        <v>9.52</v>
      </c>
      <c r="G1070" s="218">
        <f t="shared" si="224"/>
        <v>35.04</v>
      </c>
      <c r="H1070" s="218">
        <v>3</v>
      </c>
      <c r="I1070" s="218">
        <f t="shared" si="225"/>
        <v>76.16</v>
      </c>
      <c r="J1070" s="112"/>
      <c r="K1070" s="218"/>
      <c r="L1070" s="21"/>
    </row>
    <row r="1071" spans="1:12" s="281" customFormat="1" ht="18" x14ac:dyDescent="0.25">
      <c r="A1071" s="228"/>
      <c r="B1071" s="304"/>
      <c r="C1071" s="304"/>
      <c r="D1071" s="112"/>
      <c r="E1071" s="112"/>
      <c r="F1071" s="112"/>
      <c r="G1071" s="112"/>
      <c r="H1071" s="112"/>
      <c r="I1071" s="112"/>
      <c r="J1071" s="112"/>
      <c r="K1071" s="311">
        <f>SUM(K1060:K1070)</f>
        <v>0</v>
      </c>
      <c r="L1071" s="21"/>
    </row>
    <row r="1072" spans="1:12" s="281" customFormat="1" ht="47.25" customHeight="1" x14ac:dyDescent="0.25">
      <c r="A1072" s="228"/>
      <c r="B1072" s="312" t="str">
        <f>'Planila Orçamentária'!C105</f>
        <v xml:space="preserve">Porta de alumínio e vidro 4mm 02 fl. De abrir 4 mm 1,20x2,10m </v>
      </c>
      <c r="C1072" s="304"/>
      <c r="D1072" s="112"/>
      <c r="E1072" s="112"/>
      <c r="F1072" s="112"/>
      <c r="G1072" s="112"/>
      <c r="H1072" s="112"/>
      <c r="I1072" s="112"/>
      <c r="J1072" s="112"/>
      <c r="K1072" s="311"/>
      <c r="L1072" s="21"/>
    </row>
    <row r="1073" spans="1:12" s="281" customFormat="1" ht="18" x14ac:dyDescent="0.25">
      <c r="A1073" s="228"/>
      <c r="B1073" s="304"/>
      <c r="C1073" s="304"/>
      <c r="D1073" s="282" t="s">
        <v>295</v>
      </c>
      <c r="E1073" s="218">
        <v>1.25</v>
      </c>
      <c r="F1073" s="218">
        <v>2.35</v>
      </c>
      <c r="G1073" s="218">
        <f t="shared" ref="G1073:G1083" si="226">E1073*2+F1073*2</f>
        <v>7.2</v>
      </c>
      <c r="H1073" s="218">
        <v>3</v>
      </c>
      <c r="I1073" s="218">
        <f t="shared" ref="I1073:I1083" si="227">E1073*F1073</f>
        <v>2.9375</v>
      </c>
      <c r="J1073" s="112"/>
      <c r="K1073" s="218"/>
      <c r="L1073" s="21"/>
    </row>
    <row r="1074" spans="1:12" s="281" customFormat="1" ht="18" x14ac:dyDescent="0.25">
      <c r="A1074" s="228"/>
      <c r="B1074" s="304"/>
      <c r="C1074" s="304"/>
      <c r="D1074" s="282" t="s">
        <v>297</v>
      </c>
      <c r="E1074" s="218">
        <v>1.25</v>
      </c>
      <c r="F1074" s="218">
        <v>2.35</v>
      </c>
      <c r="G1074" s="218">
        <f t="shared" si="226"/>
        <v>7.2</v>
      </c>
      <c r="H1074" s="218">
        <v>3</v>
      </c>
      <c r="I1074" s="218">
        <f t="shared" si="227"/>
        <v>2.9375</v>
      </c>
      <c r="J1074" s="112"/>
      <c r="K1074" s="218"/>
      <c r="L1074" s="21"/>
    </row>
    <row r="1075" spans="1:12" s="281" customFormat="1" ht="18" x14ac:dyDescent="0.25">
      <c r="A1075" s="228"/>
      <c r="B1075" s="304"/>
      <c r="C1075" s="304"/>
      <c r="D1075" s="282" t="s">
        <v>559</v>
      </c>
      <c r="E1075" s="218">
        <v>2.85</v>
      </c>
      <c r="F1075" s="218">
        <v>2</v>
      </c>
      <c r="G1075" s="218">
        <f t="shared" si="226"/>
        <v>9.6999999999999993</v>
      </c>
      <c r="H1075" s="218">
        <v>3</v>
      </c>
      <c r="I1075" s="218">
        <f t="shared" si="227"/>
        <v>5.7</v>
      </c>
      <c r="J1075" s="112"/>
      <c r="K1075" s="218"/>
      <c r="L1075" s="21"/>
    </row>
    <row r="1076" spans="1:12" s="281" customFormat="1" ht="18" x14ac:dyDescent="0.25">
      <c r="A1076" s="228"/>
      <c r="B1076" s="304"/>
      <c r="C1076" s="304"/>
      <c r="D1076" s="282" t="s">
        <v>299</v>
      </c>
      <c r="E1076" s="218">
        <v>3.69</v>
      </c>
      <c r="F1076" s="218">
        <v>6.3</v>
      </c>
      <c r="G1076" s="218">
        <f t="shared" si="226"/>
        <v>19.98</v>
      </c>
      <c r="H1076" s="218">
        <v>3</v>
      </c>
      <c r="I1076" s="218">
        <f t="shared" si="227"/>
        <v>23.247</v>
      </c>
      <c r="J1076" s="112"/>
      <c r="K1076" s="218"/>
      <c r="L1076" s="21"/>
    </row>
    <row r="1077" spans="1:12" s="281" customFormat="1" ht="18" x14ac:dyDescent="0.25">
      <c r="A1077" s="228"/>
      <c r="B1077" s="304"/>
      <c r="C1077" s="304"/>
      <c r="D1077" s="282" t="s">
        <v>300</v>
      </c>
      <c r="E1077" s="218">
        <v>5.3</v>
      </c>
      <c r="F1077" s="218">
        <v>2.75</v>
      </c>
      <c r="G1077" s="218">
        <f t="shared" si="226"/>
        <v>16.100000000000001</v>
      </c>
      <c r="H1077" s="218">
        <v>3</v>
      </c>
      <c r="I1077" s="218">
        <f t="shared" si="227"/>
        <v>14.574999999999999</v>
      </c>
      <c r="J1077" s="112"/>
      <c r="K1077" s="218"/>
      <c r="L1077" s="21"/>
    </row>
    <row r="1078" spans="1:12" s="281" customFormat="1" ht="18" x14ac:dyDescent="0.25">
      <c r="A1078" s="228"/>
      <c r="B1078" s="304"/>
      <c r="C1078" s="304"/>
      <c r="D1078" s="282" t="s">
        <v>301</v>
      </c>
      <c r="E1078" s="218">
        <v>3.35</v>
      </c>
      <c r="F1078" s="218">
        <v>2.75</v>
      </c>
      <c r="G1078" s="218">
        <f t="shared" si="226"/>
        <v>12.2</v>
      </c>
      <c r="H1078" s="218">
        <v>3</v>
      </c>
      <c r="I1078" s="218">
        <f t="shared" si="227"/>
        <v>9.2125000000000004</v>
      </c>
      <c r="J1078" s="112"/>
      <c r="K1078" s="218"/>
      <c r="L1078" s="21"/>
    </row>
    <row r="1079" spans="1:12" s="281" customFormat="1" ht="18" x14ac:dyDescent="0.25">
      <c r="A1079" s="228"/>
      <c r="B1079" s="304"/>
      <c r="C1079" s="304"/>
      <c r="D1079" s="282" t="s">
        <v>302</v>
      </c>
      <c r="E1079" s="218">
        <v>5</v>
      </c>
      <c r="F1079" s="218">
        <v>3.34</v>
      </c>
      <c r="G1079" s="218">
        <f t="shared" si="226"/>
        <v>16.68</v>
      </c>
      <c r="H1079" s="218">
        <v>3</v>
      </c>
      <c r="I1079" s="218">
        <f t="shared" si="227"/>
        <v>16.7</v>
      </c>
      <c r="J1079" s="112"/>
      <c r="K1079" s="218"/>
      <c r="L1079" s="21"/>
    </row>
    <row r="1080" spans="1:12" s="281" customFormat="1" ht="18" x14ac:dyDescent="0.25">
      <c r="A1080" s="228"/>
      <c r="B1080" s="304"/>
      <c r="C1080" s="304"/>
      <c r="D1080" s="282" t="s">
        <v>560</v>
      </c>
      <c r="E1080" s="218">
        <v>1.2</v>
      </c>
      <c r="F1080" s="218">
        <v>2.4500000000000002</v>
      </c>
      <c r="G1080" s="218">
        <f t="shared" si="226"/>
        <v>7.3000000000000007</v>
      </c>
      <c r="H1080" s="218">
        <v>3</v>
      </c>
      <c r="I1080" s="218">
        <f t="shared" si="227"/>
        <v>2.94</v>
      </c>
      <c r="J1080" s="112"/>
      <c r="K1080" s="218"/>
      <c r="L1080" s="21"/>
    </row>
    <row r="1081" spans="1:12" s="281" customFormat="1" ht="18" x14ac:dyDescent="0.25">
      <c r="A1081" s="228"/>
      <c r="B1081" s="304"/>
      <c r="C1081" s="304"/>
      <c r="D1081" s="282" t="s">
        <v>303</v>
      </c>
      <c r="E1081" s="218">
        <v>5</v>
      </c>
      <c r="F1081" s="218">
        <v>3.34</v>
      </c>
      <c r="G1081" s="218">
        <f t="shared" si="226"/>
        <v>16.68</v>
      </c>
      <c r="H1081" s="218">
        <v>3</v>
      </c>
      <c r="I1081" s="218">
        <f t="shared" si="227"/>
        <v>16.7</v>
      </c>
      <c r="J1081" s="112"/>
      <c r="K1081" s="218"/>
      <c r="L1081" s="21"/>
    </row>
    <row r="1082" spans="1:12" s="281" customFormat="1" ht="18" x14ac:dyDescent="0.25">
      <c r="A1082" s="228"/>
      <c r="B1082" s="304"/>
      <c r="C1082" s="304"/>
      <c r="D1082" s="282" t="s">
        <v>561</v>
      </c>
      <c r="E1082" s="218">
        <v>1.2</v>
      </c>
      <c r="F1082" s="218">
        <v>2.2999999999999998</v>
      </c>
      <c r="G1082" s="218">
        <f t="shared" si="226"/>
        <v>7</v>
      </c>
      <c r="H1082" s="218">
        <v>3</v>
      </c>
      <c r="I1082" s="218">
        <f t="shared" si="227"/>
        <v>2.76</v>
      </c>
      <c r="J1082" s="112"/>
      <c r="K1082" s="218"/>
      <c r="L1082" s="21"/>
    </row>
    <row r="1083" spans="1:12" s="281" customFormat="1" ht="18" x14ac:dyDescent="0.25">
      <c r="A1083" s="228"/>
      <c r="B1083" s="304"/>
      <c r="C1083" s="304"/>
      <c r="D1083" s="282" t="s">
        <v>304</v>
      </c>
      <c r="E1083" s="218">
        <v>8</v>
      </c>
      <c r="F1083" s="218">
        <v>9.52</v>
      </c>
      <c r="G1083" s="218">
        <f t="shared" si="226"/>
        <v>35.04</v>
      </c>
      <c r="H1083" s="218">
        <v>3</v>
      </c>
      <c r="I1083" s="218">
        <f t="shared" si="227"/>
        <v>76.16</v>
      </c>
      <c r="J1083" s="112"/>
      <c r="K1083" s="218"/>
      <c r="L1083" s="21"/>
    </row>
    <row r="1084" spans="1:12" s="281" customFormat="1" ht="18" x14ac:dyDescent="0.25">
      <c r="A1084" s="228"/>
      <c r="B1084" s="304"/>
      <c r="C1084" s="304"/>
      <c r="D1084" s="112"/>
      <c r="E1084" s="112"/>
      <c r="F1084" s="112"/>
      <c r="G1084" s="112"/>
      <c r="H1084" s="112"/>
      <c r="I1084" s="112"/>
      <c r="J1084" s="112"/>
      <c r="K1084" s="311">
        <f>SUM(K1073:K1083)</f>
        <v>0</v>
      </c>
      <c r="L1084" s="21"/>
    </row>
    <row r="1085" spans="1:12" s="281" customFormat="1" ht="54" x14ac:dyDescent="0.25">
      <c r="A1085" s="228"/>
      <c r="B1085" s="312" t="str">
        <f>'Planila Orçamentária'!C106</f>
        <v xml:space="preserve">Porta de alumínio e vidro 4mm e vidro 02 fl. De abrir 4 mm 1,40x2,10m </v>
      </c>
      <c r="C1085" s="304"/>
      <c r="D1085" s="112"/>
      <c r="E1085" s="112"/>
      <c r="F1085" s="112"/>
      <c r="G1085" s="112"/>
      <c r="H1085" s="112"/>
      <c r="I1085" s="112"/>
      <c r="J1085" s="112"/>
      <c r="K1085" s="311"/>
      <c r="L1085" s="21"/>
    </row>
    <row r="1086" spans="1:12" s="281" customFormat="1" ht="18" x14ac:dyDescent="0.25">
      <c r="A1086" s="228"/>
      <c r="B1086" s="304"/>
      <c r="C1086" s="304"/>
      <c r="D1086" s="282" t="s">
        <v>295</v>
      </c>
      <c r="E1086" s="218">
        <v>1.25</v>
      </c>
      <c r="F1086" s="218">
        <v>2.35</v>
      </c>
      <c r="G1086" s="218">
        <f t="shared" ref="G1086:G1096" si="228">E1086*2+F1086*2</f>
        <v>7.2</v>
      </c>
      <c r="H1086" s="218">
        <v>3</v>
      </c>
      <c r="I1086" s="218">
        <f t="shared" ref="I1086:I1096" si="229">E1086*F1086</f>
        <v>2.9375</v>
      </c>
      <c r="J1086" s="112"/>
      <c r="K1086" s="218"/>
      <c r="L1086" s="21"/>
    </row>
    <row r="1087" spans="1:12" s="281" customFormat="1" ht="18" x14ac:dyDescent="0.25">
      <c r="A1087" s="228"/>
      <c r="B1087" s="304"/>
      <c r="C1087" s="304"/>
      <c r="D1087" s="282" t="s">
        <v>297</v>
      </c>
      <c r="E1087" s="218">
        <v>1.25</v>
      </c>
      <c r="F1087" s="218">
        <v>2.35</v>
      </c>
      <c r="G1087" s="218">
        <f t="shared" si="228"/>
        <v>7.2</v>
      </c>
      <c r="H1087" s="218">
        <v>3</v>
      </c>
      <c r="I1087" s="218">
        <f t="shared" si="229"/>
        <v>2.9375</v>
      </c>
      <c r="J1087" s="112"/>
      <c r="K1087" s="218"/>
      <c r="L1087" s="21"/>
    </row>
    <row r="1088" spans="1:12" s="281" customFormat="1" ht="18" x14ac:dyDescent="0.25">
      <c r="A1088" s="228"/>
      <c r="B1088" s="304"/>
      <c r="C1088" s="304"/>
      <c r="D1088" s="282" t="s">
        <v>559</v>
      </c>
      <c r="E1088" s="218">
        <v>2.85</v>
      </c>
      <c r="F1088" s="218">
        <v>2</v>
      </c>
      <c r="G1088" s="218">
        <f t="shared" si="228"/>
        <v>9.6999999999999993</v>
      </c>
      <c r="H1088" s="218">
        <v>3</v>
      </c>
      <c r="I1088" s="218">
        <f t="shared" si="229"/>
        <v>5.7</v>
      </c>
      <c r="J1088" s="112"/>
      <c r="K1088" s="218"/>
      <c r="L1088" s="21"/>
    </row>
    <row r="1089" spans="1:12" s="281" customFormat="1" ht="18" x14ac:dyDescent="0.25">
      <c r="A1089" s="228"/>
      <c r="B1089" s="304"/>
      <c r="C1089" s="304"/>
      <c r="D1089" s="282" t="s">
        <v>299</v>
      </c>
      <c r="E1089" s="218">
        <v>3.69</v>
      </c>
      <c r="F1089" s="218">
        <v>6.3</v>
      </c>
      <c r="G1089" s="218">
        <f t="shared" si="228"/>
        <v>19.98</v>
      </c>
      <c r="H1089" s="218">
        <v>3</v>
      </c>
      <c r="I1089" s="218">
        <f t="shared" si="229"/>
        <v>23.247</v>
      </c>
      <c r="J1089" s="112"/>
      <c r="K1089" s="218"/>
      <c r="L1089" s="21"/>
    </row>
    <row r="1090" spans="1:12" s="281" customFormat="1" ht="18" x14ac:dyDescent="0.25">
      <c r="A1090" s="228"/>
      <c r="B1090" s="304"/>
      <c r="C1090" s="304"/>
      <c r="D1090" s="282" t="s">
        <v>300</v>
      </c>
      <c r="E1090" s="218">
        <v>5.3</v>
      </c>
      <c r="F1090" s="218">
        <v>2.75</v>
      </c>
      <c r="G1090" s="218">
        <f t="shared" si="228"/>
        <v>16.100000000000001</v>
      </c>
      <c r="H1090" s="218">
        <v>3</v>
      </c>
      <c r="I1090" s="218">
        <f t="shared" si="229"/>
        <v>14.574999999999999</v>
      </c>
      <c r="J1090" s="112"/>
      <c r="K1090" s="218"/>
      <c r="L1090" s="21"/>
    </row>
    <row r="1091" spans="1:12" s="281" customFormat="1" ht="18" x14ac:dyDescent="0.25">
      <c r="A1091" s="228"/>
      <c r="B1091" s="304"/>
      <c r="C1091" s="304"/>
      <c r="D1091" s="282" t="s">
        <v>301</v>
      </c>
      <c r="E1091" s="218">
        <v>3.35</v>
      </c>
      <c r="F1091" s="218">
        <v>2.75</v>
      </c>
      <c r="G1091" s="218">
        <f t="shared" si="228"/>
        <v>12.2</v>
      </c>
      <c r="H1091" s="218">
        <v>3</v>
      </c>
      <c r="I1091" s="218">
        <f t="shared" si="229"/>
        <v>9.2125000000000004</v>
      </c>
      <c r="J1091" s="112"/>
      <c r="K1091" s="218"/>
      <c r="L1091" s="21"/>
    </row>
    <row r="1092" spans="1:12" s="281" customFormat="1" ht="18" x14ac:dyDescent="0.25">
      <c r="A1092" s="228"/>
      <c r="B1092" s="304"/>
      <c r="C1092" s="304"/>
      <c r="D1092" s="282" t="s">
        <v>302</v>
      </c>
      <c r="E1092" s="218">
        <v>5</v>
      </c>
      <c r="F1092" s="218">
        <v>3.34</v>
      </c>
      <c r="G1092" s="218">
        <f t="shared" si="228"/>
        <v>16.68</v>
      </c>
      <c r="H1092" s="218">
        <v>3</v>
      </c>
      <c r="I1092" s="218">
        <f t="shared" si="229"/>
        <v>16.7</v>
      </c>
      <c r="J1092" s="112"/>
      <c r="K1092" s="218"/>
      <c r="L1092" s="21"/>
    </row>
    <row r="1093" spans="1:12" s="281" customFormat="1" ht="18" x14ac:dyDescent="0.25">
      <c r="A1093" s="228"/>
      <c r="B1093" s="304"/>
      <c r="C1093" s="304"/>
      <c r="D1093" s="282" t="s">
        <v>560</v>
      </c>
      <c r="E1093" s="218">
        <v>1.2</v>
      </c>
      <c r="F1093" s="218">
        <v>2.4500000000000002</v>
      </c>
      <c r="G1093" s="218">
        <f t="shared" si="228"/>
        <v>7.3000000000000007</v>
      </c>
      <c r="H1093" s="218">
        <v>3</v>
      </c>
      <c r="I1093" s="218">
        <f t="shared" si="229"/>
        <v>2.94</v>
      </c>
      <c r="J1093" s="112"/>
      <c r="K1093" s="218"/>
      <c r="L1093" s="21"/>
    </row>
    <row r="1094" spans="1:12" s="281" customFormat="1" ht="18" x14ac:dyDescent="0.25">
      <c r="A1094" s="228"/>
      <c r="B1094" s="304"/>
      <c r="C1094" s="304"/>
      <c r="D1094" s="282" t="s">
        <v>303</v>
      </c>
      <c r="E1094" s="218">
        <v>5</v>
      </c>
      <c r="F1094" s="218">
        <v>3.34</v>
      </c>
      <c r="G1094" s="218">
        <f t="shared" si="228"/>
        <v>16.68</v>
      </c>
      <c r="H1094" s="218">
        <v>3</v>
      </c>
      <c r="I1094" s="218">
        <f t="shared" si="229"/>
        <v>16.7</v>
      </c>
      <c r="J1094" s="112"/>
      <c r="K1094" s="218"/>
      <c r="L1094" s="21"/>
    </row>
    <row r="1095" spans="1:12" s="281" customFormat="1" ht="18" x14ac:dyDescent="0.25">
      <c r="A1095" s="228"/>
      <c r="B1095" s="304"/>
      <c r="C1095" s="304"/>
      <c r="D1095" s="282" t="s">
        <v>561</v>
      </c>
      <c r="E1095" s="218">
        <v>1.2</v>
      </c>
      <c r="F1095" s="218">
        <v>2.2999999999999998</v>
      </c>
      <c r="G1095" s="218">
        <f t="shared" si="228"/>
        <v>7</v>
      </c>
      <c r="H1095" s="218">
        <v>3</v>
      </c>
      <c r="I1095" s="218">
        <f t="shared" si="229"/>
        <v>2.76</v>
      </c>
      <c r="J1095" s="112"/>
      <c r="K1095" s="218"/>
      <c r="L1095" s="21"/>
    </row>
    <row r="1096" spans="1:12" s="281" customFormat="1" ht="18" x14ac:dyDescent="0.25">
      <c r="A1096" s="228"/>
      <c r="B1096" s="304"/>
      <c r="C1096" s="304"/>
      <c r="D1096" s="282" t="s">
        <v>304</v>
      </c>
      <c r="E1096" s="218">
        <v>8</v>
      </c>
      <c r="F1096" s="218">
        <v>9.52</v>
      </c>
      <c r="G1096" s="218">
        <f t="shared" si="228"/>
        <v>35.04</v>
      </c>
      <c r="H1096" s="218">
        <v>3</v>
      </c>
      <c r="I1096" s="218">
        <f t="shared" si="229"/>
        <v>76.16</v>
      </c>
      <c r="J1096" s="112"/>
      <c r="K1096" s="218"/>
      <c r="L1096" s="21"/>
    </row>
    <row r="1097" spans="1:12" s="281" customFormat="1" ht="18" x14ac:dyDescent="0.25">
      <c r="A1097" s="228"/>
      <c r="B1097" s="304"/>
      <c r="C1097" s="304"/>
      <c r="D1097" s="112"/>
      <c r="E1097" s="112"/>
      <c r="F1097" s="112"/>
      <c r="G1097" s="112"/>
      <c r="H1097" s="112"/>
      <c r="I1097" s="112"/>
      <c r="J1097" s="112"/>
      <c r="K1097" s="311">
        <f>SUM(K1086:K1096)</f>
        <v>0</v>
      </c>
      <c r="L1097" s="21"/>
    </row>
    <row r="1098" spans="1:12" s="281" customFormat="1" ht="51" customHeight="1" x14ac:dyDescent="0.25">
      <c r="A1098" s="228"/>
      <c r="B1098" s="312" t="str">
        <f>'Planila Orçamentária'!C107</f>
        <v>Porta de alumínio e  vidro 4mm 01 fl. De abrir 4 mm 0,90x2,10m</v>
      </c>
      <c r="C1098" s="304"/>
      <c r="D1098" s="112"/>
      <c r="E1098" s="112"/>
      <c r="F1098" s="112"/>
      <c r="G1098" s="112"/>
      <c r="H1098" s="112"/>
      <c r="I1098" s="112"/>
      <c r="J1098" s="112"/>
      <c r="K1098" s="311"/>
      <c r="L1098" s="21"/>
    </row>
    <row r="1099" spans="1:12" s="281" customFormat="1" ht="18" x14ac:dyDescent="0.25">
      <c r="A1099" s="228"/>
      <c r="B1099" s="304"/>
      <c r="C1099" s="304"/>
      <c r="D1099" s="282" t="s">
        <v>295</v>
      </c>
      <c r="E1099" s="218">
        <v>1.25</v>
      </c>
      <c r="F1099" s="218">
        <v>2.35</v>
      </c>
      <c r="G1099" s="218">
        <f t="shared" ref="G1099:G1109" si="230">E1099*2+F1099*2</f>
        <v>7.2</v>
      </c>
      <c r="H1099" s="218">
        <v>3</v>
      </c>
      <c r="I1099" s="218">
        <f t="shared" ref="I1099:I1109" si="231">E1099*F1099</f>
        <v>2.9375</v>
      </c>
      <c r="J1099" s="112"/>
      <c r="K1099" s="218"/>
      <c r="L1099" s="21"/>
    </row>
    <row r="1100" spans="1:12" s="281" customFormat="1" ht="18" x14ac:dyDescent="0.25">
      <c r="A1100" s="228"/>
      <c r="B1100" s="304"/>
      <c r="C1100" s="304"/>
      <c r="D1100" s="282" t="s">
        <v>297</v>
      </c>
      <c r="E1100" s="218">
        <v>1.25</v>
      </c>
      <c r="F1100" s="218">
        <v>2.35</v>
      </c>
      <c r="G1100" s="218">
        <f t="shared" si="230"/>
        <v>7.2</v>
      </c>
      <c r="H1100" s="218">
        <v>3</v>
      </c>
      <c r="I1100" s="218">
        <f t="shared" si="231"/>
        <v>2.9375</v>
      </c>
      <c r="J1100" s="112"/>
      <c r="K1100" s="218"/>
      <c r="L1100" s="21"/>
    </row>
    <row r="1101" spans="1:12" s="281" customFormat="1" ht="18" x14ac:dyDescent="0.25">
      <c r="A1101" s="228"/>
      <c r="B1101" s="304"/>
      <c r="C1101" s="304"/>
      <c r="D1101" s="282" t="s">
        <v>559</v>
      </c>
      <c r="E1101" s="218">
        <v>2.85</v>
      </c>
      <c r="F1101" s="218">
        <v>2</v>
      </c>
      <c r="G1101" s="218">
        <f t="shared" si="230"/>
        <v>9.6999999999999993</v>
      </c>
      <c r="H1101" s="218">
        <v>3</v>
      </c>
      <c r="I1101" s="218">
        <f t="shared" si="231"/>
        <v>5.7</v>
      </c>
      <c r="J1101" s="112"/>
      <c r="K1101" s="218"/>
      <c r="L1101" s="21"/>
    </row>
    <row r="1102" spans="1:12" s="281" customFormat="1" ht="18" x14ac:dyDescent="0.25">
      <c r="A1102" s="228"/>
      <c r="B1102" s="304"/>
      <c r="C1102" s="304"/>
      <c r="D1102" s="282" t="s">
        <v>299</v>
      </c>
      <c r="E1102" s="218">
        <v>3.69</v>
      </c>
      <c r="F1102" s="218">
        <v>6.3</v>
      </c>
      <c r="G1102" s="218">
        <f t="shared" si="230"/>
        <v>19.98</v>
      </c>
      <c r="H1102" s="218">
        <v>3</v>
      </c>
      <c r="I1102" s="218">
        <f t="shared" si="231"/>
        <v>23.247</v>
      </c>
      <c r="J1102" s="112"/>
      <c r="K1102" s="218"/>
      <c r="L1102" s="21"/>
    </row>
    <row r="1103" spans="1:12" s="281" customFormat="1" ht="18" x14ac:dyDescent="0.25">
      <c r="A1103" s="228"/>
      <c r="B1103" s="304"/>
      <c r="C1103" s="304"/>
      <c r="D1103" s="282" t="s">
        <v>300</v>
      </c>
      <c r="E1103" s="218">
        <v>5.3</v>
      </c>
      <c r="F1103" s="218">
        <v>2.75</v>
      </c>
      <c r="G1103" s="218">
        <f t="shared" si="230"/>
        <v>16.100000000000001</v>
      </c>
      <c r="H1103" s="218">
        <v>3</v>
      </c>
      <c r="I1103" s="218">
        <f t="shared" si="231"/>
        <v>14.574999999999999</v>
      </c>
      <c r="J1103" s="112"/>
      <c r="K1103" s="218"/>
      <c r="L1103" s="21"/>
    </row>
    <row r="1104" spans="1:12" s="281" customFormat="1" ht="18" x14ac:dyDescent="0.25">
      <c r="A1104" s="228"/>
      <c r="B1104" s="304"/>
      <c r="C1104" s="304"/>
      <c r="D1104" s="282" t="s">
        <v>301</v>
      </c>
      <c r="E1104" s="218">
        <v>3.35</v>
      </c>
      <c r="F1104" s="218">
        <v>2.75</v>
      </c>
      <c r="G1104" s="218">
        <f t="shared" si="230"/>
        <v>12.2</v>
      </c>
      <c r="H1104" s="218">
        <v>3</v>
      </c>
      <c r="I1104" s="218">
        <f t="shared" si="231"/>
        <v>9.2125000000000004</v>
      </c>
      <c r="J1104" s="112"/>
      <c r="K1104" s="218"/>
      <c r="L1104" s="21"/>
    </row>
    <row r="1105" spans="1:12" s="281" customFormat="1" ht="18" x14ac:dyDescent="0.25">
      <c r="A1105" s="228"/>
      <c r="B1105" s="304"/>
      <c r="C1105" s="304"/>
      <c r="D1105" s="282" t="s">
        <v>302</v>
      </c>
      <c r="E1105" s="218">
        <v>5</v>
      </c>
      <c r="F1105" s="218">
        <v>3.34</v>
      </c>
      <c r="G1105" s="218">
        <f t="shared" si="230"/>
        <v>16.68</v>
      </c>
      <c r="H1105" s="218">
        <v>3</v>
      </c>
      <c r="I1105" s="218">
        <f t="shared" si="231"/>
        <v>16.7</v>
      </c>
      <c r="J1105" s="112"/>
      <c r="K1105" s="218"/>
      <c r="L1105" s="21"/>
    </row>
    <row r="1106" spans="1:12" s="281" customFormat="1" ht="18" x14ac:dyDescent="0.25">
      <c r="A1106" s="228"/>
      <c r="B1106" s="304"/>
      <c r="C1106" s="304"/>
      <c r="D1106" s="282" t="s">
        <v>560</v>
      </c>
      <c r="E1106" s="218">
        <v>1.2</v>
      </c>
      <c r="F1106" s="218">
        <v>2.4500000000000002</v>
      </c>
      <c r="G1106" s="218">
        <f t="shared" si="230"/>
        <v>7.3000000000000007</v>
      </c>
      <c r="H1106" s="218">
        <v>3</v>
      </c>
      <c r="I1106" s="218">
        <f t="shared" si="231"/>
        <v>2.94</v>
      </c>
      <c r="J1106" s="112"/>
      <c r="K1106" s="218"/>
      <c r="L1106" s="21"/>
    </row>
    <row r="1107" spans="1:12" s="281" customFormat="1" ht="18" x14ac:dyDescent="0.25">
      <c r="A1107" s="228"/>
      <c r="B1107" s="304"/>
      <c r="C1107" s="304"/>
      <c r="D1107" s="282" t="s">
        <v>303</v>
      </c>
      <c r="E1107" s="218">
        <v>5</v>
      </c>
      <c r="F1107" s="218">
        <v>3.34</v>
      </c>
      <c r="G1107" s="218">
        <f t="shared" si="230"/>
        <v>16.68</v>
      </c>
      <c r="H1107" s="218">
        <v>3</v>
      </c>
      <c r="I1107" s="218">
        <f t="shared" si="231"/>
        <v>16.7</v>
      </c>
      <c r="J1107" s="112"/>
      <c r="K1107" s="218"/>
      <c r="L1107" s="21"/>
    </row>
    <row r="1108" spans="1:12" s="281" customFormat="1" ht="18" x14ac:dyDescent="0.25">
      <c r="A1108" s="228"/>
      <c r="B1108" s="304"/>
      <c r="C1108" s="304"/>
      <c r="D1108" s="282" t="s">
        <v>561</v>
      </c>
      <c r="E1108" s="218">
        <v>1.2</v>
      </c>
      <c r="F1108" s="218">
        <v>2.2999999999999998</v>
      </c>
      <c r="G1108" s="218">
        <f t="shared" si="230"/>
        <v>7</v>
      </c>
      <c r="H1108" s="218">
        <v>3</v>
      </c>
      <c r="I1108" s="218">
        <f t="shared" si="231"/>
        <v>2.76</v>
      </c>
      <c r="J1108" s="112"/>
      <c r="K1108" s="218"/>
      <c r="L1108" s="21"/>
    </row>
    <row r="1109" spans="1:12" s="281" customFormat="1" ht="18" x14ac:dyDescent="0.25">
      <c r="A1109" s="228"/>
      <c r="B1109" s="304"/>
      <c r="C1109" s="304"/>
      <c r="D1109" s="282" t="s">
        <v>304</v>
      </c>
      <c r="E1109" s="218">
        <v>8</v>
      </c>
      <c r="F1109" s="218">
        <v>9.52</v>
      </c>
      <c r="G1109" s="218">
        <f t="shared" si="230"/>
        <v>35.04</v>
      </c>
      <c r="H1109" s="218">
        <v>3</v>
      </c>
      <c r="I1109" s="218">
        <f t="shared" si="231"/>
        <v>76.16</v>
      </c>
      <c r="J1109" s="112"/>
      <c r="K1109" s="218"/>
      <c r="L1109" s="21"/>
    </row>
    <row r="1110" spans="1:12" s="281" customFormat="1" ht="18" x14ac:dyDescent="0.25">
      <c r="A1110" s="228"/>
      <c r="B1110" s="304"/>
      <c r="C1110" s="304"/>
      <c r="D1110" s="112"/>
      <c r="E1110" s="112"/>
      <c r="F1110" s="112"/>
      <c r="G1110" s="112"/>
      <c r="H1110" s="112"/>
      <c r="I1110" s="112"/>
      <c r="J1110" s="112"/>
      <c r="K1110" s="311">
        <f>SUM(K1099:K1109)</f>
        <v>0</v>
      </c>
      <c r="L1110" s="21"/>
    </row>
    <row r="1111" spans="1:12" s="281" customFormat="1" ht="50.25" customHeight="1" x14ac:dyDescent="0.25">
      <c r="A1111" s="228"/>
      <c r="B1111" s="312" t="str">
        <f>'Planila Orçamentária'!C108</f>
        <v>JANELA DE ALUMINIO TIPO MAXIM AR, INCLUSO GUARNICOES E VIDRO FANTASIA</v>
      </c>
      <c r="C1111" s="304"/>
      <c r="D1111" s="112"/>
      <c r="E1111" s="112"/>
      <c r="F1111" s="112"/>
      <c r="G1111" s="112"/>
      <c r="H1111" s="112"/>
      <c r="I1111" s="112"/>
      <c r="J1111" s="112"/>
      <c r="K1111" s="311"/>
      <c r="L1111" s="21"/>
    </row>
    <row r="1112" spans="1:12" s="281" customFormat="1" ht="18" x14ac:dyDescent="0.25">
      <c r="A1112" s="228"/>
      <c r="B1112" s="304"/>
      <c r="C1112" s="304"/>
      <c r="D1112" s="282" t="s">
        <v>295</v>
      </c>
      <c r="E1112" s="218">
        <v>1.25</v>
      </c>
      <c r="F1112" s="218">
        <v>2.35</v>
      </c>
      <c r="G1112" s="218">
        <f t="shared" ref="G1112:G1122" si="232">E1112*2+F1112*2</f>
        <v>7.2</v>
      </c>
      <c r="H1112" s="218">
        <v>3</v>
      </c>
      <c r="I1112" s="218">
        <f t="shared" ref="I1112:I1122" si="233">E1112*F1112</f>
        <v>2.9375</v>
      </c>
      <c r="J1112" s="112"/>
      <c r="K1112" s="218">
        <f>J1112</f>
        <v>0</v>
      </c>
      <c r="L1112" s="21"/>
    </row>
    <row r="1113" spans="1:12" s="281" customFormat="1" ht="18" x14ac:dyDescent="0.25">
      <c r="A1113" s="228"/>
      <c r="B1113" s="304"/>
      <c r="C1113" s="304"/>
      <c r="D1113" s="282" t="s">
        <v>297</v>
      </c>
      <c r="E1113" s="218">
        <v>1.25</v>
      </c>
      <c r="F1113" s="218">
        <v>2.35</v>
      </c>
      <c r="G1113" s="218">
        <f t="shared" si="232"/>
        <v>7.2</v>
      </c>
      <c r="H1113" s="218">
        <v>3</v>
      </c>
      <c r="I1113" s="218">
        <f t="shared" si="233"/>
        <v>2.9375</v>
      </c>
      <c r="J1113" s="112"/>
      <c r="K1113" s="218">
        <f t="shared" ref="K1113:K1122" si="234">J1113</f>
        <v>0</v>
      </c>
      <c r="L1113" s="21"/>
    </row>
    <row r="1114" spans="1:12" s="281" customFormat="1" ht="18" x14ac:dyDescent="0.25">
      <c r="A1114" s="228"/>
      <c r="B1114" s="304"/>
      <c r="C1114" s="304"/>
      <c r="D1114" s="282" t="s">
        <v>559</v>
      </c>
      <c r="E1114" s="218">
        <v>2.85</v>
      </c>
      <c r="F1114" s="218">
        <v>2</v>
      </c>
      <c r="G1114" s="218">
        <f t="shared" si="232"/>
        <v>9.6999999999999993</v>
      </c>
      <c r="H1114" s="218">
        <v>3</v>
      </c>
      <c r="I1114" s="218">
        <f t="shared" si="233"/>
        <v>5.7</v>
      </c>
      <c r="J1114" s="112"/>
      <c r="K1114" s="218">
        <f t="shared" si="234"/>
        <v>0</v>
      </c>
      <c r="L1114" s="21"/>
    </row>
    <row r="1115" spans="1:12" s="281" customFormat="1" ht="18" x14ac:dyDescent="0.25">
      <c r="A1115" s="228"/>
      <c r="B1115" s="304"/>
      <c r="C1115" s="304"/>
      <c r="D1115" s="282" t="s">
        <v>299</v>
      </c>
      <c r="E1115" s="218">
        <v>3.69</v>
      </c>
      <c r="F1115" s="218">
        <v>6.3</v>
      </c>
      <c r="G1115" s="218">
        <f t="shared" si="232"/>
        <v>19.98</v>
      </c>
      <c r="H1115" s="218">
        <v>3</v>
      </c>
      <c r="I1115" s="218">
        <f t="shared" si="233"/>
        <v>23.247</v>
      </c>
      <c r="J1115" s="346">
        <v>2</v>
      </c>
      <c r="K1115" s="218">
        <f t="shared" si="234"/>
        <v>2</v>
      </c>
      <c r="L1115" s="21"/>
    </row>
    <row r="1116" spans="1:12" s="281" customFormat="1" ht="18" x14ac:dyDescent="0.25">
      <c r="A1116" s="228"/>
      <c r="B1116" s="304"/>
      <c r="C1116" s="304"/>
      <c r="D1116" s="282" t="s">
        <v>300</v>
      </c>
      <c r="E1116" s="218">
        <v>5.3</v>
      </c>
      <c r="F1116" s="218">
        <v>2.75</v>
      </c>
      <c r="G1116" s="218">
        <f t="shared" si="232"/>
        <v>16.100000000000001</v>
      </c>
      <c r="H1116" s="218">
        <v>3</v>
      </c>
      <c r="I1116" s="218">
        <f t="shared" si="233"/>
        <v>14.574999999999999</v>
      </c>
      <c r="J1116" s="346">
        <v>1</v>
      </c>
      <c r="K1116" s="218">
        <f t="shared" si="234"/>
        <v>1</v>
      </c>
      <c r="L1116" s="21"/>
    </row>
    <row r="1117" spans="1:12" s="281" customFormat="1" ht="18" x14ac:dyDescent="0.25">
      <c r="A1117" s="228"/>
      <c r="B1117" s="304"/>
      <c r="C1117" s="304"/>
      <c r="D1117" s="282" t="s">
        <v>301</v>
      </c>
      <c r="E1117" s="218">
        <v>3.35</v>
      </c>
      <c r="F1117" s="218">
        <v>2.75</v>
      </c>
      <c r="G1117" s="218">
        <f t="shared" si="232"/>
        <v>12.2</v>
      </c>
      <c r="H1117" s="218">
        <v>3</v>
      </c>
      <c r="I1117" s="218">
        <f t="shared" si="233"/>
        <v>9.2125000000000004</v>
      </c>
      <c r="J1117" s="346">
        <v>1</v>
      </c>
      <c r="K1117" s="218">
        <f t="shared" si="234"/>
        <v>1</v>
      </c>
      <c r="L1117" s="21"/>
    </row>
    <row r="1118" spans="1:12" s="281" customFormat="1" ht="18" x14ac:dyDescent="0.25">
      <c r="A1118" s="228"/>
      <c r="B1118" s="304"/>
      <c r="C1118" s="304"/>
      <c r="D1118" s="282" t="s">
        <v>302</v>
      </c>
      <c r="E1118" s="218">
        <v>5</v>
      </c>
      <c r="F1118" s="218">
        <v>3.34</v>
      </c>
      <c r="G1118" s="218">
        <f t="shared" si="232"/>
        <v>16.68</v>
      </c>
      <c r="H1118" s="218">
        <v>3</v>
      </c>
      <c r="I1118" s="218">
        <f t="shared" si="233"/>
        <v>16.7</v>
      </c>
      <c r="J1118" s="346">
        <v>1</v>
      </c>
      <c r="K1118" s="218">
        <f t="shared" si="234"/>
        <v>1</v>
      </c>
      <c r="L1118" s="21"/>
    </row>
    <row r="1119" spans="1:12" s="281" customFormat="1" ht="18" x14ac:dyDescent="0.25">
      <c r="A1119" s="228"/>
      <c r="B1119" s="304"/>
      <c r="C1119" s="304"/>
      <c r="D1119" s="282" t="s">
        <v>560</v>
      </c>
      <c r="E1119" s="218">
        <v>1.2</v>
      </c>
      <c r="F1119" s="218">
        <v>2.4500000000000002</v>
      </c>
      <c r="G1119" s="218">
        <f t="shared" si="232"/>
        <v>7.3000000000000007</v>
      </c>
      <c r="H1119" s="218">
        <v>3</v>
      </c>
      <c r="I1119" s="218">
        <f t="shared" si="233"/>
        <v>2.94</v>
      </c>
      <c r="J1119" s="112"/>
      <c r="K1119" s="218">
        <f t="shared" si="234"/>
        <v>0</v>
      </c>
      <c r="L1119" s="21"/>
    </row>
    <row r="1120" spans="1:12" s="281" customFormat="1" ht="18" x14ac:dyDescent="0.25">
      <c r="A1120" s="228"/>
      <c r="B1120" s="304"/>
      <c r="C1120" s="304"/>
      <c r="D1120" s="282" t="s">
        <v>303</v>
      </c>
      <c r="E1120" s="218">
        <v>5</v>
      </c>
      <c r="F1120" s="218">
        <v>3.34</v>
      </c>
      <c r="G1120" s="218">
        <f t="shared" si="232"/>
        <v>16.68</v>
      </c>
      <c r="H1120" s="218">
        <v>3</v>
      </c>
      <c r="I1120" s="218">
        <f t="shared" si="233"/>
        <v>16.7</v>
      </c>
      <c r="J1120" s="346">
        <v>1</v>
      </c>
      <c r="K1120" s="218">
        <f t="shared" si="234"/>
        <v>1</v>
      </c>
      <c r="L1120" s="21"/>
    </row>
    <row r="1121" spans="1:12" s="281" customFormat="1" ht="18" x14ac:dyDescent="0.25">
      <c r="A1121" s="228"/>
      <c r="B1121" s="304"/>
      <c r="C1121" s="304"/>
      <c r="D1121" s="282" t="s">
        <v>561</v>
      </c>
      <c r="E1121" s="218">
        <v>1.2</v>
      </c>
      <c r="F1121" s="218">
        <v>2.2999999999999998</v>
      </c>
      <c r="G1121" s="218">
        <f t="shared" si="232"/>
        <v>7</v>
      </c>
      <c r="H1121" s="218">
        <v>3</v>
      </c>
      <c r="I1121" s="218">
        <f t="shared" si="233"/>
        <v>2.76</v>
      </c>
      <c r="J1121" s="112"/>
      <c r="K1121" s="218">
        <f t="shared" si="234"/>
        <v>0</v>
      </c>
      <c r="L1121" s="21"/>
    </row>
    <row r="1122" spans="1:12" s="281" customFormat="1" ht="18" x14ac:dyDescent="0.25">
      <c r="A1122" s="228"/>
      <c r="B1122" s="304"/>
      <c r="C1122" s="304"/>
      <c r="D1122" s="282" t="s">
        <v>304</v>
      </c>
      <c r="E1122" s="218">
        <v>8</v>
      </c>
      <c r="F1122" s="218">
        <v>9.52</v>
      </c>
      <c r="G1122" s="218">
        <f t="shared" si="232"/>
        <v>35.04</v>
      </c>
      <c r="H1122" s="218">
        <v>3</v>
      </c>
      <c r="I1122" s="218">
        <f t="shared" si="233"/>
        <v>76.16</v>
      </c>
      <c r="J1122" s="346">
        <v>3</v>
      </c>
      <c r="K1122" s="218">
        <f t="shared" si="234"/>
        <v>3</v>
      </c>
      <c r="L1122" s="21"/>
    </row>
    <row r="1123" spans="1:12" s="281" customFormat="1" ht="18" x14ac:dyDescent="0.25">
      <c r="A1123" s="228"/>
      <c r="B1123" s="304"/>
      <c r="C1123" s="304"/>
      <c r="D1123" s="112"/>
      <c r="E1123" s="112"/>
      <c r="F1123" s="112"/>
      <c r="G1123" s="112"/>
      <c r="H1123" s="112"/>
      <c r="I1123" s="112"/>
      <c r="J1123" s="112"/>
      <c r="K1123" s="311">
        <f>SUM(K1112:K1122)</f>
        <v>9</v>
      </c>
      <c r="L1123" s="21"/>
    </row>
    <row r="1124" spans="1:12" s="281" customFormat="1" ht="47.25" customHeight="1" x14ac:dyDescent="0.25">
      <c r="A1124" s="228"/>
      <c r="B1124" s="312" t="str">
        <f>'Planila Orçamentária'!C109</f>
        <v xml:space="preserve">Basculante de ferro e vidro 4mm </v>
      </c>
      <c r="C1124" s="304"/>
      <c r="D1124" s="112"/>
      <c r="E1124" s="112"/>
      <c r="F1124" s="112"/>
      <c r="G1124" s="112"/>
      <c r="H1124" s="112"/>
      <c r="I1124" s="112"/>
      <c r="J1124" s="112"/>
      <c r="K1124" s="311"/>
      <c r="L1124" s="21"/>
    </row>
    <row r="1125" spans="1:12" s="281" customFormat="1" ht="18" x14ac:dyDescent="0.25">
      <c r="A1125" s="228"/>
      <c r="B1125" s="304"/>
      <c r="C1125" s="304"/>
      <c r="D1125" s="282" t="s">
        <v>295</v>
      </c>
      <c r="E1125" s="218">
        <v>1.25</v>
      </c>
      <c r="F1125" s="218">
        <v>2.35</v>
      </c>
      <c r="G1125" s="218">
        <f t="shared" ref="G1125:G1135" si="235">E1125*2+F1125*2</f>
        <v>7.2</v>
      </c>
      <c r="H1125" s="218">
        <v>3</v>
      </c>
      <c r="I1125" s="218">
        <f t="shared" ref="I1125:I1135" si="236">E1125*F1125</f>
        <v>2.9375</v>
      </c>
      <c r="J1125" s="346">
        <v>1</v>
      </c>
      <c r="K1125" s="218">
        <f>J1125</f>
        <v>1</v>
      </c>
      <c r="L1125" s="21"/>
    </row>
    <row r="1126" spans="1:12" s="281" customFormat="1" ht="18" x14ac:dyDescent="0.25">
      <c r="A1126" s="228"/>
      <c r="B1126" s="304"/>
      <c r="C1126" s="304"/>
      <c r="D1126" s="282" t="s">
        <v>297</v>
      </c>
      <c r="E1126" s="218">
        <v>1.25</v>
      </c>
      <c r="F1126" s="218">
        <v>2.35</v>
      </c>
      <c r="G1126" s="218">
        <f t="shared" si="235"/>
        <v>7.2</v>
      </c>
      <c r="H1126" s="218">
        <v>3</v>
      </c>
      <c r="I1126" s="218">
        <f t="shared" si="236"/>
        <v>2.9375</v>
      </c>
      <c r="J1126" s="346">
        <v>1</v>
      </c>
      <c r="K1126" s="218">
        <f t="shared" ref="K1126:K1135" si="237">J1126</f>
        <v>1</v>
      </c>
      <c r="L1126" s="21"/>
    </row>
    <row r="1127" spans="1:12" s="281" customFormat="1" ht="18" x14ac:dyDescent="0.25">
      <c r="A1127" s="228"/>
      <c r="B1127" s="304"/>
      <c r="C1127" s="304"/>
      <c r="D1127" s="282" t="s">
        <v>559</v>
      </c>
      <c r="E1127" s="218">
        <v>2.85</v>
      </c>
      <c r="F1127" s="218">
        <v>2</v>
      </c>
      <c r="G1127" s="218">
        <f t="shared" si="235"/>
        <v>9.6999999999999993</v>
      </c>
      <c r="H1127" s="218">
        <v>3</v>
      </c>
      <c r="I1127" s="218">
        <f t="shared" si="236"/>
        <v>5.7</v>
      </c>
      <c r="J1127" s="112"/>
      <c r="K1127" s="218">
        <f t="shared" si="237"/>
        <v>0</v>
      </c>
      <c r="L1127" s="21"/>
    </row>
    <row r="1128" spans="1:12" s="281" customFormat="1" ht="18" x14ac:dyDescent="0.25">
      <c r="A1128" s="228"/>
      <c r="B1128" s="304"/>
      <c r="C1128" s="304"/>
      <c r="D1128" s="282" t="s">
        <v>299</v>
      </c>
      <c r="E1128" s="218">
        <v>3.69</v>
      </c>
      <c r="F1128" s="218">
        <v>6.3</v>
      </c>
      <c r="G1128" s="218">
        <f t="shared" si="235"/>
        <v>19.98</v>
      </c>
      <c r="H1128" s="218">
        <v>3</v>
      </c>
      <c r="I1128" s="218">
        <f t="shared" si="236"/>
        <v>23.247</v>
      </c>
      <c r="J1128" s="112"/>
      <c r="K1128" s="218">
        <f t="shared" si="237"/>
        <v>0</v>
      </c>
      <c r="L1128" s="21"/>
    </row>
    <row r="1129" spans="1:12" s="281" customFormat="1" ht="18" x14ac:dyDescent="0.25">
      <c r="A1129" s="228"/>
      <c r="B1129" s="304"/>
      <c r="C1129" s="304"/>
      <c r="D1129" s="282" t="s">
        <v>300</v>
      </c>
      <c r="E1129" s="218">
        <v>5.3</v>
      </c>
      <c r="F1129" s="218">
        <v>2.75</v>
      </c>
      <c r="G1129" s="218">
        <f t="shared" si="235"/>
        <v>16.100000000000001</v>
      </c>
      <c r="H1129" s="218">
        <v>3</v>
      </c>
      <c r="I1129" s="218">
        <f t="shared" si="236"/>
        <v>14.574999999999999</v>
      </c>
      <c r="J1129" s="112"/>
      <c r="K1129" s="218">
        <f t="shared" si="237"/>
        <v>0</v>
      </c>
      <c r="L1129" s="21"/>
    </row>
    <row r="1130" spans="1:12" s="281" customFormat="1" ht="18" x14ac:dyDescent="0.25">
      <c r="A1130" s="228"/>
      <c r="B1130" s="304"/>
      <c r="C1130" s="304"/>
      <c r="D1130" s="282" t="s">
        <v>301</v>
      </c>
      <c r="E1130" s="218">
        <v>3.35</v>
      </c>
      <c r="F1130" s="218">
        <v>2.75</v>
      </c>
      <c r="G1130" s="218">
        <f t="shared" si="235"/>
        <v>12.2</v>
      </c>
      <c r="H1130" s="218">
        <v>3</v>
      </c>
      <c r="I1130" s="218">
        <f t="shared" si="236"/>
        <v>9.2125000000000004</v>
      </c>
      <c r="J1130" s="112"/>
      <c r="K1130" s="218">
        <f t="shared" si="237"/>
        <v>0</v>
      </c>
      <c r="L1130" s="21"/>
    </row>
    <row r="1131" spans="1:12" s="281" customFormat="1" ht="18" x14ac:dyDescent="0.25">
      <c r="A1131" s="228"/>
      <c r="B1131" s="304"/>
      <c r="C1131" s="304"/>
      <c r="D1131" s="282" t="s">
        <v>302</v>
      </c>
      <c r="E1131" s="218">
        <v>5</v>
      </c>
      <c r="F1131" s="218">
        <v>3.34</v>
      </c>
      <c r="G1131" s="218">
        <f t="shared" si="235"/>
        <v>16.68</v>
      </c>
      <c r="H1131" s="218">
        <v>3</v>
      </c>
      <c r="I1131" s="218">
        <f t="shared" si="236"/>
        <v>16.7</v>
      </c>
      <c r="J1131" s="112"/>
      <c r="K1131" s="218">
        <f t="shared" si="237"/>
        <v>0</v>
      </c>
      <c r="L1131" s="21"/>
    </row>
    <row r="1132" spans="1:12" s="281" customFormat="1" ht="18" x14ac:dyDescent="0.25">
      <c r="A1132" s="228"/>
      <c r="B1132" s="304"/>
      <c r="C1132" s="304"/>
      <c r="D1132" s="282" t="s">
        <v>560</v>
      </c>
      <c r="E1132" s="218">
        <v>1.2</v>
      </c>
      <c r="F1132" s="218">
        <v>2.4500000000000002</v>
      </c>
      <c r="G1132" s="218">
        <f t="shared" si="235"/>
        <v>7.3000000000000007</v>
      </c>
      <c r="H1132" s="218">
        <v>3</v>
      </c>
      <c r="I1132" s="218">
        <f t="shared" si="236"/>
        <v>2.94</v>
      </c>
      <c r="J1132" s="346">
        <v>1</v>
      </c>
      <c r="K1132" s="218">
        <f t="shared" si="237"/>
        <v>1</v>
      </c>
      <c r="L1132" s="21"/>
    </row>
    <row r="1133" spans="1:12" s="281" customFormat="1" ht="18" x14ac:dyDescent="0.25">
      <c r="A1133" s="228"/>
      <c r="B1133" s="304"/>
      <c r="C1133" s="304"/>
      <c r="D1133" s="282" t="s">
        <v>303</v>
      </c>
      <c r="E1133" s="218">
        <v>5</v>
      </c>
      <c r="F1133" s="218">
        <v>3.34</v>
      </c>
      <c r="G1133" s="218">
        <f t="shared" si="235"/>
        <v>16.68</v>
      </c>
      <c r="H1133" s="218">
        <v>3</v>
      </c>
      <c r="I1133" s="218">
        <f t="shared" si="236"/>
        <v>16.7</v>
      </c>
      <c r="J1133" s="112"/>
      <c r="K1133" s="218">
        <f t="shared" si="237"/>
        <v>0</v>
      </c>
      <c r="L1133" s="21"/>
    </row>
    <row r="1134" spans="1:12" s="281" customFormat="1" ht="18" x14ac:dyDescent="0.25">
      <c r="A1134" s="228"/>
      <c r="B1134" s="304"/>
      <c r="C1134" s="304"/>
      <c r="D1134" s="282" t="s">
        <v>561</v>
      </c>
      <c r="E1134" s="218">
        <v>1.2</v>
      </c>
      <c r="F1134" s="218">
        <v>2.2999999999999998</v>
      </c>
      <c r="G1134" s="218">
        <f t="shared" si="235"/>
        <v>7</v>
      </c>
      <c r="H1134" s="218">
        <v>3</v>
      </c>
      <c r="I1134" s="218">
        <f t="shared" si="236"/>
        <v>2.76</v>
      </c>
      <c r="J1134" s="346">
        <v>1</v>
      </c>
      <c r="K1134" s="218">
        <f t="shared" si="237"/>
        <v>1</v>
      </c>
      <c r="L1134" s="21"/>
    </row>
    <row r="1135" spans="1:12" s="281" customFormat="1" ht="18" x14ac:dyDescent="0.25">
      <c r="A1135" s="228"/>
      <c r="B1135" s="304"/>
      <c r="C1135" s="304"/>
      <c r="D1135" s="282" t="s">
        <v>304</v>
      </c>
      <c r="E1135" s="218">
        <v>8</v>
      </c>
      <c r="F1135" s="218">
        <v>9.52</v>
      </c>
      <c r="G1135" s="218">
        <f t="shared" si="235"/>
        <v>35.04</v>
      </c>
      <c r="H1135" s="218">
        <v>3</v>
      </c>
      <c r="I1135" s="218">
        <f t="shared" si="236"/>
        <v>76.16</v>
      </c>
      <c r="J1135" s="112"/>
      <c r="K1135" s="218">
        <f t="shared" si="237"/>
        <v>0</v>
      </c>
      <c r="L1135" s="21"/>
    </row>
    <row r="1136" spans="1:12" s="281" customFormat="1" ht="18" x14ac:dyDescent="0.25">
      <c r="A1136" s="228"/>
      <c r="B1136" s="304"/>
      <c r="C1136" s="304"/>
      <c r="D1136" s="112"/>
      <c r="E1136" s="112"/>
      <c r="F1136" s="112"/>
      <c r="G1136" s="112"/>
      <c r="H1136" s="112"/>
      <c r="I1136" s="112"/>
      <c r="J1136" s="112"/>
      <c r="K1136" s="311">
        <f>SUM(K1125:K1135)</f>
        <v>4</v>
      </c>
      <c r="L1136" s="21"/>
    </row>
    <row r="1137" spans="1:12" s="281" customFormat="1" ht="18" x14ac:dyDescent="0.25">
      <c r="A1137" s="228"/>
      <c r="B1137" s="308" t="str">
        <f>'Planila Orçamentária'!C110</f>
        <v>PINTURA</v>
      </c>
      <c r="C1137" s="308"/>
      <c r="D1137" s="309"/>
      <c r="E1137" s="310"/>
      <c r="F1137" s="310"/>
      <c r="G1137" s="310"/>
      <c r="H1137" s="310"/>
      <c r="I1137" s="310"/>
      <c r="J1137" s="310"/>
      <c r="K1137" s="310"/>
      <c r="L1137" s="21"/>
    </row>
    <row r="1138" spans="1:12" s="281" customFormat="1" ht="85.5" customHeight="1" x14ac:dyDescent="0.25">
      <c r="A1138" s="228"/>
      <c r="B1138" s="312" t="str">
        <f>'Planila Orçamentária'!C111</f>
        <v xml:space="preserve">Acrílica com massa parede interna 1 demão de massa e 2 demãos de tinta incluindo base seladora </v>
      </c>
      <c r="C1138" s="304"/>
      <c r="D1138" s="282"/>
      <c r="E1138" s="218"/>
      <c r="F1138" s="218"/>
      <c r="G1138" s="218"/>
      <c r="H1138" s="218"/>
      <c r="I1138" s="218"/>
      <c r="J1138" s="112"/>
      <c r="K1138" s="218"/>
      <c r="L1138" s="21"/>
    </row>
    <row r="1139" spans="1:12" s="281" customFormat="1" ht="18" x14ac:dyDescent="0.25">
      <c r="A1139" s="228"/>
      <c r="B1139" s="304"/>
      <c r="C1139" s="304"/>
      <c r="D1139" s="282" t="s">
        <v>295</v>
      </c>
      <c r="E1139" s="218">
        <v>1.25</v>
      </c>
      <c r="F1139" s="218">
        <v>2.35</v>
      </c>
      <c r="G1139" s="218">
        <f t="shared" ref="G1139:G1149" si="238">E1139*2+F1139*2</f>
        <v>7.2</v>
      </c>
      <c r="H1139" s="218">
        <v>3</v>
      </c>
      <c r="I1139" s="218">
        <f>G1139*H1139</f>
        <v>21.6</v>
      </c>
      <c r="J1139" s="112"/>
      <c r="K1139" s="218">
        <f>I1139</f>
        <v>21.6</v>
      </c>
      <c r="L1139" s="21"/>
    </row>
    <row r="1140" spans="1:12" s="281" customFormat="1" ht="18" x14ac:dyDescent="0.25">
      <c r="A1140" s="228"/>
      <c r="B1140" s="304"/>
      <c r="C1140" s="304"/>
      <c r="D1140" s="282" t="s">
        <v>297</v>
      </c>
      <c r="E1140" s="218">
        <v>1.25</v>
      </c>
      <c r="F1140" s="218">
        <v>2.35</v>
      </c>
      <c r="G1140" s="218">
        <f t="shared" si="238"/>
        <v>7.2</v>
      </c>
      <c r="H1140" s="218">
        <v>3</v>
      </c>
      <c r="I1140" s="218">
        <f t="shared" ref="I1140:I1149" si="239">G1140*H1140</f>
        <v>21.6</v>
      </c>
      <c r="J1140" s="112"/>
      <c r="K1140" s="218">
        <f t="shared" ref="K1140:K1149" si="240">I1140</f>
        <v>21.6</v>
      </c>
      <c r="L1140" s="21"/>
    </row>
    <row r="1141" spans="1:12" s="281" customFormat="1" ht="18" x14ac:dyDescent="0.25">
      <c r="A1141" s="228"/>
      <c r="B1141" s="304"/>
      <c r="C1141" s="304"/>
      <c r="D1141" s="282" t="s">
        <v>559</v>
      </c>
      <c r="E1141" s="218">
        <v>2.85</v>
      </c>
      <c r="F1141" s="218">
        <v>2</v>
      </c>
      <c r="G1141" s="218">
        <f t="shared" si="238"/>
        <v>9.6999999999999993</v>
      </c>
      <c r="H1141" s="218">
        <v>3</v>
      </c>
      <c r="I1141" s="218">
        <f t="shared" si="239"/>
        <v>29.099999999999998</v>
      </c>
      <c r="J1141" s="112"/>
      <c r="K1141" s="218">
        <f t="shared" si="240"/>
        <v>29.099999999999998</v>
      </c>
      <c r="L1141" s="21"/>
    </row>
    <row r="1142" spans="1:12" s="281" customFormat="1" ht="18" x14ac:dyDescent="0.25">
      <c r="A1142" s="228"/>
      <c r="B1142" s="304"/>
      <c r="C1142" s="304"/>
      <c r="D1142" s="282" t="s">
        <v>299</v>
      </c>
      <c r="E1142" s="218">
        <v>3.69</v>
      </c>
      <c r="F1142" s="218">
        <v>6.3</v>
      </c>
      <c r="G1142" s="218">
        <f t="shared" si="238"/>
        <v>19.98</v>
      </c>
      <c r="H1142" s="218">
        <v>3</v>
      </c>
      <c r="I1142" s="218">
        <f t="shared" si="239"/>
        <v>59.94</v>
      </c>
      <c r="J1142" s="112"/>
      <c r="K1142" s="218">
        <f t="shared" si="240"/>
        <v>59.94</v>
      </c>
      <c r="L1142" s="21"/>
    </row>
    <row r="1143" spans="1:12" s="281" customFormat="1" ht="18" x14ac:dyDescent="0.25">
      <c r="A1143" s="228"/>
      <c r="B1143" s="304"/>
      <c r="C1143" s="304"/>
      <c r="D1143" s="282" t="s">
        <v>300</v>
      </c>
      <c r="E1143" s="218">
        <v>5.3</v>
      </c>
      <c r="F1143" s="218">
        <v>2.75</v>
      </c>
      <c r="G1143" s="218">
        <f t="shared" si="238"/>
        <v>16.100000000000001</v>
      </c>
      <c r="H1143" s="218">
        <v>3</v>
      </c>
      <c r="I1143" s="218">
        <f t="shared" si="239"/>
        <v>48.300000000000004</v>
      </c>
      <c r="J1143" s="112"/>
      <c r="K1143" s="218">
        <f t="shared" si="240"/>
        <v>48.300000000000004</v>
      </c>
      <c r="L1143" s="21"/>
    </row>
    <row r="1144" spans="1:12" s="281" customFormat="1" ht="18" x14ac:dyDescent="0.25">
      <c r="A1144" s="228"/>
      <c r="B1144" s="304"/>
      <c r="C1144" s="304"/>
      <c r="D1144" s="282" t="s">
        <v>301</v>
      </c>
      <c r="E1144" s="218">
        <v>3.35</v>
      </c>
      <c r="F1144" s="218">
        <v>2.75</v>
      </c>
      <c r="G1144" s="218">
        <f t="shared" si="238"/>
        <v>12.2</v>
      </c>
      <c r="H1144" s="218">
        <v>3</v>
      </c>
      <c r="I1144" s="218">
        <f t="shared" si="239"/>
        <v>36.599999999999994</v>
      </c>
      <c r="J1144" s="112"/>
      <c r="K1144" s="218">
        <f t="shared" si="240"/>
        <v>36.599999999999994</v>
      </c>
      <c r="L1144" s="21"/>
    </row>
    <row r="1145" spans="1:12" s="281" customFormat="1" ht="18" x14ac:dyDescent="0.25">
      <c r="A1145" s="228"/>
      <c r="B1145" s="304"/>
      <c r="C1145" s="304"/>
      <c r="D1145" s="282" t="s">
        <v>302</v>
      </c>
      <c r="E1145" s="218">
        <v>5</v>
      </c>
      <c r="F1145" s="218">
        <v>3.34</v>
      </c>
      <c r="G1145" s="218">
        <f t="shared" si="238"/>
        <v>16.68</v>
      </c>
      <c r="H1145" s="218">
        <v>3</v>
      </c>
      <c r="I1145" s="218">
        <f t="shared" si="239"/>
        <v>50.04</v>
      </c>
      <c r="J1145" s="112"/>
      <c r="K1145" s="218">
        <f t="shared" si="240"/>
        <v>50.04</v>
      </c>
      <c r="L1145" s="21"/>
    </row>
    <row r="1146" spans="1:12" s="281" customFormat="1" ht="18" x14ac:dyDescent="0.25">
      <c r="A1146" s="228"/>
      <c r="B1146" s="304"/>
      <c r="C1146" s="304"/>
      <c r="D1146" s="282" t="s">
        <v>560</v>
      </c>
      <c r="E1146" s="218">
        <v>1.2</v>
      </c>
      <c r="F1146" s="218">
        <v>2.4500000000000002</v>
      </c>
      <c r="G1146" s="218">
        <f t="shared" si="238"/>
        <v>7.3000000000000007</v>
      </c>
      <c r="H1146" s="218">
        <v>3</v>
      </c>
      <c r="I1146" s="218">
        <f t="shared" si="239"/>
        <v>21.900000000000002</v>
      </c>
      <c r="J1146" s="112"/>
      <c r="K1146" s="218">
        <f t="shared" si="240"/>
        <v>21.900000000000002</v>
      </c>
      <c r="L1146" s="21"/>
    </row>
    <row r="1147" spans="1:12" s="281" customFormat="1" ht="18" x14ac:dyDescent="0.25">
      <c r="A1147" s="228"/>
      <c r="B1147" s="304"/>
      <c r="C1147" s="304"/>
      <c r="D1147" s="282" t="s">
        <v>303</v>
      </c>
      <c r="E1147" s="218">
        <v>5</v>
      </c>
      <c r="F1147" s="218">
        <v>3.34</v>
      </c>
      <c r="G1147" s="218">
        <f t="shared" si="238"/>
        <v>16.68</v>
      </c>
      <c r="H1147" s="218">
        <v>3</v>
      </c>
      <c r="I1147" s="218">
        <f t="shared" si="239"/>
        <v>50.04</v>
      </c>
      <c r="J1147" s="112"/>
      <c r="K1147" s="218">
        <f t="shared" si="240"/>
        <v>50.04</v>
      </c>
      <c r="L1147" s="21"/>
    </row>
    <row r="1148" spans="1:12" s="281" customFormat="1" ht="18" x14ac:dyDescent="0.25">
      <c r="A1148" s="228"/>
      <c r="B1148" s="304"/>
      <c r="C1148" s="304"/>
      <c r="D1148" s="282" t="s">
        <v>561</v>
      </c>
      <c r="E1148" s="218">
        <v>1.2</v>
      </c>
      <c r="F1148" s="218">
        <v>2.2999999999999998</v>
      </c>
      <c r="G1148" s="218">
        <f t="shared" si="238"/>
        <v>7</v>
      </c>
      <c r="H1148" s="218">
        <v>3</v>
      </c>
      <c r="I1148" s="218">
        <f t="shared" si="239"/>
        <v>21</v>
      </c>
      <c r="J1148" s="112"/>
      <c r="K1148" s="218">
        <f t="shared" si="240"/>
        <v>21</v>
      </c>
      <c r="L1148" s="21"/>
    </row>
    <row r="1149" spans="1:12" s="281" customFormat="1" ht="18" x14ac:dyDescent="0.25">
      <c r="A1149" s="228"/>
      <c r="B1149" s="304"/>
      <c r="C1149" s="304"/>
      <c r="D1149" s="282" t="s">
        <v>304</v>
      </c>
      <c r="E1149" s="218">
        <v>8</v>
      </c>
      <c r="F1149" s="218">
        <v>9.52</v>
      </c>
      <c r="G1149" s="218">
        <f t="shared" si="238"/>
        <v>35.04</v>
      </c>
      <c r="H1149" s="218">
        <v>3</v>
      </c>
      <c r="I1149" s="218">
        <f t="shared" si="239"/>
        <v>105.12</v>
      </c>
      <c r="J1149" s="112"/>
      <c r="K1149" s="218">
        <f t="shared" si="240"/>
        <v>105.12</v>
      </c>
      <c r="L1149" s="21"/>
    </row>
    <row r="1150" spans="1:12" s="281" customFormat="1" ht="18" x14ac:dyDescent="0.25">
      <c r="A1150" s="228"/>
      <c r="B1150" s="304"/>
      <c r="C1150" s="304"/>
      <c r="D1150" s="112"/>
      <c r="E1150" s="112"/>
      <c r="F1150" s="112"/>
      <c r="G1150" s="112"/>
      <c r="H1150" s="112"/>
      <c r="I1150" s="112"/>
      <c r="J1150" s="112"/>
      <c r="K1150" s="311">
        <f>SUM(K1139:K1149)</f>
        <v>465.24</v>
      </c>
      <c r="L1150" s="21"/>
    </row>
    <row r="1151" spans="1:12" s="281" customFormat="1" ht="24.75" customHeight="1" x14ac:dyDescent="0.25">
      <c r="A1151" s="228"/>
      <c r="B1151" s="312" t="str">
        <f>'Planila Orçamentária'!C112</f>
        <v>Texturizada em paredes externas</v>
      </c>
      <c r="C1151" s="304"/>
      <c r="D1151" s="112"/>
      <c r="E1151" s="112"/>
      <c r="F1151" s="112"/>
      <c r="G1151" s="112"/>
      <c r="H1151" s="112"/>
      <c r="I1151" s="112"/>
      <c r="J1151" s="112"/>
      <c r="K1151" s="311"/>
      <c r="L1151" s="21"/>
    </row>
    <row r="1152" spans="1:12" s="281" customFormat="1" ht="18" x14ac:dyDescent="0.25">
      <c r="A1152" s="228"/>
      <c r="B1152" s="304"/>
      <c r="C1152" s="304"/>
      <c r="D1152" s="282" t="s">
        <v>295</v>
      </c>
      <c r="E1152" s="218">
        <v>1.25</v>
      </c>
      <c r="F1152" s="218">
        <v>2.35</v>
      </c>
      <c r="G1152" s="218">
        <f t="shared" ref="G1152:G1162" si="241">E1152*2+F1152*2</f>
        <v>7.2</v>
      </c>
      <c r="H1152" s="218">
        <v>3</v>
      </c>
      <c r="I1152" s="218">
        <f t="shared" ref="I1152:I1162" si="242">E1152*F1152</f>
        <v>2.9375</v>
      </c>
      <c r="J1152" s="112"/>
      <c r="K1152" s="218">
        <f>J1152</f>
        <v>0</v>
      </c>
      <c r="L1152" s="21"/>
    </row>
    <row r="1153" spans="1:12" s="281" customFormat="1" ht="18" x14ac:dyDescent="0.25">
      <c r="A1153" s="228"/>
      <c r="B1153" s="304"/>
      <c r="C1153" s="304"/>
      <c r="D1153" s="282" t="s">
        <v>297</v>
      </c>
      <c r="E1153" s="218">
        <v>1.25</v>
      </c>
      <c r="F1153" s="218">
        <v>2.35</v>
      </c>
      <c r="G1153" s="218">
        <f t="shared" si="241"/>
        <v>7.2</v>
      </c>
      <c r="H1153" s="218">
        <v>3</v>
      </c>
      <c r="I1153" s="218">
        <f t="shared" si="242"/>
        <v>2.9375</v>
      </c>
      <c r="J1153" s="112"/>
      <c r="K1153" s="218">
        <f t="shared" ref="K1153:K1162" si="243">J1153</f>
        <v>0</v>
      </c>
      <c r="L1153" s="21"/>
    </row>
    <row r="1154" spans="1:12" s="281" customFormat="1" ht="18" x14ac:dyDescent="0.25">
      <c r="A1154" s="228"/>
      <c r="B1154" s="304"/>
      <c r="C1154" s="304"/>
      <c r="D1154" s="282" t="s">
        <v>559</v>
      </c>
      <c r="E1154" s="218">
        <v>2.85</v>
      </c>
      <c r="F1154" s="218">
        <v>2</v>
      </c>
      <c r="G1154" s="218">
        <f t="shared" si="241"/>
        <v>9.6999999999999993</v>
      </c>
      <c r="H1154" s="218">
        <v>3</v>
      </c>
      <c r="I1154" s="218">
        <f t="shared" si="242"/>
        <v>5.7</v>
      </c>
      <c r="J1154" s="112"/>
      <c r="K1154" s="218">
        <f t="shared" si="243"/>
        <v>0</v>
      </c>
      <c r="L1154" s="21"/>
    </row>
    <row r="1155" spans="1:12" s="281" customFormat="1" ht="18" x14ac:dyDescent="0.25">
      <c r="A1155" s="228"/>
      <c r="B1155" s="304"/>
      <c r="C1155" s="304"/>
      <c r="D1155" s="282" t="s">
        <v>299</v>
      </c>
      <c r="E1155" s="218">
        <v>3.69</v>
      </c>
      <c r="F1155" s="218">
        <v>6.3</v>
      </c>
      <c r="G1155" s="218">
        <f t="shared" si="241"/>
        <v>19.98</v>
      </c>
      <c r="H1155" s="218">
        <v>3</v>
      </c>
      <c r="I1155" s="218">
        <f t="shared" si="242"/>
        <v>23.247</v>
      </c>
      <c r="J1155" s="112"/>
      <c r="K1155" s="218">
        <f t="shared" si="243"/>
        <v>0</v>
      </c>
      <c r="L1155" s="21"/>
    </row>
    <row r="1156" spans="1:12" s="281" customFormat="1" ht="18" x14ac:dyDescent="0.25">
      <c r="A1156" s="228"/>
      <c r="B1156" s="304"/>
      <c r="C1156" s="304"/>
      <c r="D1156" s="282" t="s">
        <v>300</v>
      </c>
      <c r="E1156" s="218">
        <v>5.3</v>
      </c>
      <c r="F1156" s="218">
        <v>2.75</v>
      </c>
      <c r="G1156" s="218">
        <f t="shared" si="241"/>
        <v>16.100000000000001</v>
      </c>
      <c r="H1156" s="218">
        <v>3</v>
      </c>
      <c r="I1156" s="218">
        <f t="shared" si="242"/>
        <v>14.574999999999999</v>
      </c>
      <c r="J1156" s="346">
        <v>67.94</v>
      </c>
      <c r="K1156" s="218">
        <f t="shared" si="243"/>
        <v>67.94</v>
      </c>
      <c r="L1156" s="21"/>
    </row>
    <row r="1157" spans="1:12" s="281" customFormat="1" ht="18" x14ac:dyDescent="0.25">
      <c r="A1157" s="228"/>
      <c r="B1157" s="304"/>
      <c r="C1157" s="304"/>
      <c r="D1157" s="282" t="s">
        <v>301</v>
      </c>
      <c r="E1157" s="218">
        <v>3.35</v>
      </c>
      <c r="F1157" s="218">
        <v>2.75</v>
      </c>
      <c r="G1157" s="218">
        <f t="shared" si="241"/>
        <v>12.2</v>
      </c>
      <c r="H1157" s="218">
        <v>3</v>
      </c>
      <c r="I1157" s="218">
        <f t="shared" si="242"/>
        <v>9.2125000000000004</v>
      </c>
      <c r="J1157" s="112"/>
      <c r="K1157" s="218">
        <f t="shared" si="243"/>
        <v>0</v>
      </c>
      <c r="L1157" s="21"/>
    </row>
    <row r="1158" spans="1:12" s="281" customFormat="1" ht="18" x14ac:dyDescent="0.25">
      <c r="A1158" s="228"/>
      <c r="B1158" s="304"/>
      <c r="C1158" s="304"/>
      <c r="D1158" s="282" t="s">
        <v>302</v>
      </c>
      <c r="E1158" s="218">
        <v>5</v>
      </c>
      <c r="F1158" s="218">
        <v>3.34</v>
      </c>
      <c r="G1158" s="218">
        <f t="shared" si="241"/>
        <v>16.68</v>
      </c>
      <c r="H1158" s="218">
        <v>3</v>
      </c>
      <c r="I1158" s="218">
        <f t="shared" si="242"/>
        <v>16.7</v>
      </c>
      <c r="J1158" s="112"/>
      <c r="K1158" s="218">
        <f t="shared" si="243"/>
        <v>0</v>
      </c>
      <c r="L1158" s="21"/>
    </row>
    <row r="1159" spans="1:12" s="281" customFormat="1" ht="18" x14ac:dyDescent="0.25">
      <c r="A1159" s="228"/>
      <c r="B1159" s="304"/>
      <c r="C1159" s="304"/>
      <c r="D1159" s="282" t="s">
        <v>560</v>
      </c>
      <c r="E1159" s="218">
        <v>1.2</v>
      </c>
      <c r="F1159" s="218">
        <v>2.4500000000000002</v>
      </c>
      <c r="G1159" s="218">
        <f t="shared" si="241"/>
        <v>7.3000000000000007</v>
      </c>
      <c r="H1159" s="218">
        <v>3</v>
      </c>
      <c r="I1159" s="218">
        <f t="shared" si="242"/>
        <v>2.94</v>
      </c>
      <c r="J1159" s="112"/>
      <c r="K1159" s="218">
        <f t="shared" si="243"/>
        <v>0</v>
      </c>
      <c r="L1159" s="21"/>
    </row>
    <row r="1160" spans="1:12" s="281" customFormat="1" ht="18" x14ac:dyDescent="0.25">
      <c r="A1160" s="228"/>
      <c r="B1160" s="304"/>
      <c r="C1160" s="304"/>
      <c r="D1160" s="282" t="s">
        <v>303</v>
      </c>
      <c r="E1160" s="218">
        <v>5</v>
      </c>
      <c r="F1160" s="218">
        <v>3.34</v>
      </c>
      <c r="G1160" s="218">
        <f t="shared" si="241"/>
        <v>16.68</v>
      </c>
      <c r="H1160" s="218">
        <v>3</v>
      </c>
      <c r="I1160" s="218">
        <f t="shared" si="242"/>
        <v>16.7</v>
      </c>
      <c r="J1160" s="112"/>
      <c r="K1160" s="218">
        <f t="shared" si="243"/>
        <v>0</v>
      </c>
      <c r="L1160" s="21"/>
    </row>
    <row r="1161" spans="1:12" s="281" customFormat="1" ht="18" x14ac:dyDescent="0.25">
      <c r="A1161" s="228"/>
      <c r="B1161" s="304"/>
      <c r="C1161" s="304"/>
      <c r="D1161" s="282" t="s">
        <v>561</v>
      </c>
      <c r="E1161" s="218">
        <v>1.2</v>
      </c>
      <c r="F1161" s="218">
        <v>2.2999999999999998</v>
      </c>
      <c r="G1161" s="218">
        <f t="shared" si="241"/>
        <v>7</v>
      </c>
      <c r="H1161" s="218">
        <v>3</v>
      </c>
      <c r="I1161" s="218">
        <f t="shared" si="242"/>
        <v>2.76</v>
      </c>
      <c r="J1161" s="112"/>
      <c r="K1161" s="218">
        <f t="shared" si="243"/>
        <v>0</v>
      </c>
      <c r="L1161" s="21"/>
    </row>
    <row r="1162" spans="1:12" s="281" customFormat="1" ht="18" x14ac:dyDescent="0.25">
      <c r="A1162" s="228"/>
      <c r="B1162" s="304"/>
      <c r="C1162" s="304"/>
      <c r="D1162" s="282" t="s">
        <v>304</v>
      </c>
      <c r="E1162" s="218">
        <v>8</v>
      </c>
      <c r="F1162" s="218">
        <v>9.52</v>
      </c>
      <c r="G1162" s="218">
        <f t="shared" si="241"/>
        <v>35.04</v>
      </c>
      <c r="H1162" s="218">
        <v>3</v>
      </c>
      <c r="I1162" s="218">
        <f t="shared" si="242"/>
        <v>76.16</v>
      </c>
      <c r="J1162" s="112"/>
      <c r="K1162" s="218">
        <f t="shared" si="243"/>
        <v>0</v>
      </c>
      <c r="L1162" s="21"/>
    </row>
    <row r="1163" spans="1:12" s="281" customFormat="1" ht="18" x14ac:dyDescent="0.25">
      <c r="A1163" s="228"/>
      <c r="B1163" s="304"/>
      <c r="C1163" s="304"/>
      <c r="D1163" s="112"/>
      <c r="E1163" s="112"/>
      <c r="F1163" s="112"/>
      <c r="G1163" s="112"/>
      <c r="H1163" s="112"/>
      <c r="I1163" s="112"/>
      <c r="J1163" s="112"/>
      <c r="K1163" s="311">
        <f>SUM(K1152:K1162)</f>
        <v>67.94</v>
      </c>
      <c r="L1163" s="21"/>
    </row>
    <row r="1164" spans="1:12" s="281" customFormat="1" ht="36" x14ac:dyDescent="0.25">
      <c r="A1164" s="228"/>
      <c r="B1164" s="312" t="str">
        <f>'Planila Orçamentária'!C113</f>
        <v xml:space="preserve">Esmalte em esquadrias de madeira - brilhante (02 demãos) </v>
      </c>
      <c r="C1164" s="304"/>
      <c r="D1164" s="112"/>
      <c r="E1164" s="112"/>
      <c r="F1164" s="112"/>
      <c r="G1164" s="112"/>
      <c r="H1164" s="112"/>
      <c r="I1164" s="112"/>
      <c r="J1164" s="112"/>
      <c r="K1164" s="311"/>
      <c r="L1164" s="21"/>
    </row>
    <row r="1165" spans="1:12" s="281" customFormat="1" ht="18" x14ac:dyDescent="0.25">
      <c r="A1165" s="228"/>
      <c r="B1165" s="304"/>
      <c r="C1165" s="304"/>
      <c r="D1165" s="282" t="s">
        <v>295</v>
      </c>
      <c r="E1165" s="218">
        <v>0.7</v>
      </c>
      <c r="F1165" s="218">
        <v>0.2</v>
      </c>
      <c r="G1165" s="218">
        <f t="shared" ref="G1165:G1175" si="244">E1165*2+F1165*2</f>
        <v>1.7999999999999998</v>
      </c>
      <c r="H1165" s="218">
        <v>2.1</v>
      </c>
      <c r="I1165" s="218">
        <f t="shared" ref="I1165:I1175" si="245">E1165*F1165</f>
        <v>0.13999999999999999</v>
      </c>
      <c r="J1165" s="346">
        <v>1</v>
      </c>
      <c r="K1165" s="218">
        <f>I1165*J1165</f>
        <v>0.13999999999999999</v>
      </c>
      <c r="L1165" s="21"/>
    </row>
    <row r="1166" spans="1:12" s="281" customFormat="1" ht="18" x14ac:dyDescent="0.25">
      <c r="A1166" s="228"/>
      <c r="B1166" s="304"/>
      <c r="C1166" s="304"/>
      <c r="D1166" s="282" t="s">
        <v>297</v>
      </c>
      <c r="E1166" s="218">
        <v>0.7</v>
      </c>
      <c r="F1166" s="218">
        <v>0.2</v>
      </c>
      <c r="G1166" s="218">
        <f t="shared" si="244"/>
        <v>1.7999999999999998</v>
      </c>
      <c r="H1166" s="218">
        <v>2.1</v>
      </c>
      <c r="I1166" s="218">
        <f t="shared" si="245"/>
        <v>0.13999999999999999</v>
      </c>
      <c r="J1166" s="346">
        <v>1</v>
      </c>
      <c r="K1166" s="218">
        <f t="shared" ref="K1166:K1175" si="246">I1166*J1166</f>
        <v>0.13999999999999999</v>
      </c>
      <c r="L1166" s="21"/>
    </row>
    <row r="1167" spans="1:12" s="281" customFormat="1" ht="18" x14ac:dyDescent="0.25">
      <c r="A1167" s="228"/>
      <c r="B1167" s="304"/>
      <c r="C1167" s="304"/>
      <c r="D1167" s="282" t="s">
        <v>559</v>
      </c>
      <c r="E1167" s="218">
        <v>0.8</v>
      </c>
      <c r="F1167" s="218">
        <v>0.2</v>
      </c>
      <c r="G1167" s="218">
        <f t="shared" si="244"/>
        <v>2</v>
      </c>
      <c r="H1167" s="218">
        <v>2.1</v>
      </c>
      <c r="I1167" s="218">
        <f t="shared" si="245"/>
        <v>0.16000000000000003</v>
      </c>
      <c r="J1167" s="346">
        <v>1</v>
      </c>
      <c r="K1167" s="218">
        <f t="shared" si="246"/>
        <v>0.16000000000000003</v>
      </c>
      <c r="L1167" s="21"/>
    </row>
    <row r="1168" spans="1:12" s="281" customFormat="1" ht="18" x14ac:dyDescent="0.25">
      <c r="A1168" s="228"/>
      <c r="B1168" s="304"/>
      <c r="C1168" s="304"/>
      <c r="D1168" s="282" t="s">
        <v>299</v>
      </c>
      <c r="E1168" s="218">
        <v>0.7</v>
      </c>
      <c r="F1168" s="218">
        <v>0.2</v>
      </c>
      <c r="G1168" s="218">
        <f t="shared" si="244"/>
        <v>1.7999999999999998</v>
      </c>
      <c r="H1168" s="218">
        <v>2.1</v>
      </c>
      <c r="I1168" s="218">
        <f t="shared" si="245"/>
        <v>0.13999999999999999</v>
      </c>
      <c r="J1168" s="346">
        <v>2</v>
      </c>
      <c r="K1168" s="218">
        <f t="shared" si="246"/>
        <v>0.27999999999999997</v>
      </c>
      <c r="L1168" s="21"/>
    </row>
    <row r="1169" spans="1:12" s="281" customFormat="1" ht="18" x14ac:dyDescent="0.25">
      <c r="A1169" s="228"/>
      <c r="B1169" s="304"/>
      <c r="C1169" s="304"/>
      <c r="D1169" s="282" t="s">
        <v>300</v>
      </c>
      <c r="E1169" s="218">
        <v>0.6</v>
      </c>
      <c r="F1169" s="218">
        <v>0.2</v>
      </c>
      <c r="G1169" s="218">
        <f t="shared" si="244"/>
        <v>1.6</v>
      </c>
      <c r="H1169" s="218">
        <v>2.1</v>
      </c>
      <c r="I1169" s="218">
        <f t="shared" si="245"/>
        <v>0.12</v>
      </c>
      <c r="J1169" s="346">
        <v>1</v>
      </c>
      <c r="K1169" s="218">
        <f t="shared" si="246"/>
        <v>0.12</v>
      </c>
      <c r="L1169" s="21"/>
    </row>
    <row r="1170" spans="1:12" s="281" customFormat="1" ht="18" x14ac:dyDescent="0.25">
      <c r="A1170" s="228"/>
      <c r="B1170" s="304"/>
      <c r="C1170" s="304"/>
      <c r="D1170" s="282" t="s">
        <v>301</v>
      </c>
      <c r="E1170" s="218">
        <v>0.8</v>
      </c>
      <c r="F1170" s="218">
        <v>0.2</v>
      </c>
      <c r="G1170" s="218">
        <f t="shared" si="244"/>
        <v>2</v>
      </c>
      <c r="H1170" s="218">
        <v>2.1</v>
      </c>
      <c r="I1170" s="218">
        <f t="shared" si="245"/>
        <v>0.16000000000000003</v>
      </c>
      <c r="J1170" s="346">
        <v>1</v>
      </c>
      <c r="K1170" s="218">
        <f t="shared" si="246"/>
        <v>0.16000000000000003</v>
      </c>
      <c r="L1170" s="21"/>
    </row>
    <row r="1171" spans="1:12" s="281" customFormat="1" ht="18" x14ac:dyDescent="0.25">
      <c r="A1171" s="228"/>
      <c r="B1171" s="304"/>
      <c r="C1171" s="304"/>
      <c r="D1171" s="282" t="s">
        <v>302</v>
      </c>
      <c r="E1171" s="218">
        <v>0.8</v>
      </c>
      <c r="F1171" s="218">
        <v>0.2</v>
      </c>
      <c r="G1171" s="218">
        <f t="shared" si="244"/>
        <v>2</v>
      </c>
      <c r="H1171" s="218">
        <v>2.1</v>
      </c>
      <c r="I1171" s="218">
        <f t="shared" si="245"/>
        <v>0.16000000000000003</v>
      </c>
      <c r="J1171" s="346">
        <v>1</v>
      </c>
      <c r="K1171" s="218">
        <f t="shared" si="246"/>
        <v>0.16000000000000003</v>
      </c>
      <c r="L1171" s="21"/>
    </row>
    <row r="1172" spans="1:12" s="281" customFormat="1" ht="18" x14ac:dyDescent="0.25">
      <c r="A1172" s="228"/>
      <c r="B1172" s="304"/>
      <c r="C1172" s="304"/>
      <c r="D1172" s="282" t="s">
        <v>560</v>
      </c>
      <c r="E1172" s="218">
        <v>0.6</v>
      </c>
      <c r="F1172" s="218">
        <v>0.2</v>
      </c>
      <c r="G1172" s="218">
        <f t="shared" si="244"/>
        <v>1.6</v>
      </c>
      <c r="H1172" s="218">
        <v>2.1</v>
      </c>
      <c r="I1172" s="218">
        <f t="shared" si="245"/>
        <v>0.12</v>
      </c>
      <c r="J1172" s="346">
        <v>1</v>
      </c>
      <c r="K1172" s="218">
        <f t="shared" si="246"/>
        <v>0.12</v>
      </c>
      <c r="L1172" s="21"/>
    </row>
    <row r="1173" spans="1:12" s="281" customFormat="1" ht="18" x14ac:dyDescent="0.25">
      <c r="A1173" s="228"/>
      <c r="B1173" s="304"/>
      <c r="C1173" s="304"/>
      <c r="D1173" s="282" t="s">
        <v>303</v>
      </c>
      <c r="E1173" s="218">
        <v>0.8</v>
      </c>
      <c r="F1173" s="218">
        <v>0.2</v>
      </c>
      <c r="G1173" s="218">
        <f t="shared" si="244"/>
        <v>2</v>
      </c>
      <c r="H1173" s="218">
        <v>2.1</v>
      </c>
      <c r="I1173" s="218">
        <f t="shared" si="245"/>
        <v>0.16000000000000003</v>
      </c>
      <c r="J1173" s="346">
        <v>1</v>
      </c>
      <c r="K1173" s="218">
        <f t="shared" si="246"/>
        <v>0.16000000000000003</v>
      </c>
      <c r="L1173" s="21"/>
    </row>
    <row r="1174" spans="1:12" s="281" customFormat="1" ht="18" x14ac:dyDescent="0.25">
      <c r="A1174" s="228"/>
      <c r="B1174" s="304"/>
      <c r="C1174" s="304"/>
      <c r="D1174" s="282" t="s">
        <v>561</v>
      </c>
      <c r="E1174" s="218">
        <v>0.6</v>
      </c>
      <c r="F1174" s="218">
        <v>0.2</v>
      </c>
      <c r="G1174" s="218">
        <f t="shared" si="244"/>
        <v>1.6</v>
      </c>
      <c r="H1174" s="218">
        <v>2.1</v>
      </c>
      <c r="I1174" s="218">
        <f t="shared" si="245"/>
        <v>0.12</v>
      </c>
      <c r="J1174" s="346">
        <v>1</v>
      </c>
      <c r="K1174" s="218">
        <f t="shared" si="246"/>
        <v>0.12</v>
      </c>
      <c r="L1174" s="21"/>
    </row>
    <row r="1175" spans="1:12" s="281" customFormat="1" ht="18" x14ac:dyDescent="0.25">
      <c r="A1175" s="228"/>
      <c r="B1175" s="304"/>
      <c r="C1175" s="304"/>
      <c r="D1175" s="282" t="s">
        <v>304</v>
      </c>
      <c r="E1175" s="218">
        <v>0.7</v>
      </c>
      <c r="F1175" s="218">
        <v>0.2</v>
      </c>
      <c r="G1175" s="218">
        <f t="shared" si="244"/>
        <v>1.7999999999999998</v>
      </c>
      <c r="H1175" s="218">
        <v>2.1</v>
      </c>
      <c r="I1175" s="218">
        <f t="shared" si="245"/>
        <v>0.13999999999999999</v>
      </c>
      <c r="J1175" s="346">
        <v>4</v>
      </c>
      <c r="K1175" s="218">
        <f t="shared" si="246"/>
        <v>0.55999999999999994</v>
      </c>
      <c r="L1175" s="21"/>
    </row>
    <row r="1176" spans="1:12" s="281" customFormat="1" ht="18" x14ac:dyDescent="0.25">
      <c r="A1176" s="228"/>
      <c r="B1176" s="304"/>
      <c r="C1176" s="304"/>
      <c r="D1176" s="112"/>
      <c r="E1176" s="112"/>
      <c r="F1176" s="112"/>
      <c r="G1176" s="112"/>
      <c r="H1176" s="112"/>
      <c r="I1176" s="112"/>
      <c r="J1176" s="112"/>
      <c r="K1176" s="311">
        <f>SUM(K1165:K1175)</f>
        <v>2.1200000000000006</v>
      </c>
      <c r="L1176" s="21"/>
    </row>
    <row r="1177" spans="1:12" s="281" customFormat="1" ht="36" x14ac:dyDescent="0.25">
      <c r="A1177" s="228"/>
      <c r="B1177" s="312" t="str">
        <f>'Planila Orçamentária'!C114</f>
        <v>Esmalte em esquadrias de ferro - brilhante com base em zarcão</v>
      </c>
      <c r="C1177" s="304"/>
      <c r="D1177" s="112"/>
      <c r="E1177" s="112"/>
      <c r="F1177" s="112"/>
      <c r="G1177" s="112"/>
      <c r="H1177" s="112"/>
      <c r="I1177" s="112"/>
      <c r="J1177" s="112"/>
      <c r="K1177" s="311"/>
      <c r="L1177" s="21"/>
    </row>
    <row r="1178" spans="1:12" s="281" customFormat="1" ht="18" x14ac:dyDescent="0.25">
      <c r="A1178" s="228"/>
      <c r="B1178" s="304"/>
      <c r="C1178" s="304"/>
      <c r="D1178" s="282" t="s">
        <v>295</v>
      </c>
      <c r="E1178" s="218">
        <v>1.25</v>
      </c>
      <c r="F1178" s="218">
        <v>2.35</v>
      </c>
      <c r="G1178" s="218">
        <f t="shared" ref="G1178:G1188" si="247">E1178*2+F1178*2</f>
        <v>7.2</v>
      </c>
      <c r="H1178" s="218">
        <v>3</v>
      </c>
      <c r="I1178" s="218">
        <f t="shared" ref="I1178:I1188" si="248">E1178*F1178</f>
        <v>2.9375</v>
      </c>
      <c r="J1178" s="346">
        <v>0</v>
      </c>
      <c r="K1178" s="218">
        <f>J1178</f>
        <v>0</v>
      </c>
      <c r="L1178" s="21"/>
    </row>
    <row r="1179" spans="1:12" s="281" customFormat="1" ht="18" x14ac:dyDescent="0.25">
      <c r="A1179" s="228"/>
      <c r="B1179" s="304"/>
      <c r="C1179" s="304"/>
      <c r="D1179" s="282" t="s">
        <v>297</v>
      </c>
      <c r="E1179" s="218">
        <v>1.25</v>
      </c>
      <c r="F1179" s="218">
        <v>2.35</v>
      </c>
      <c r="G1179" s="218">
        <f t="shared" si="247"/>
        <v>7.2</v>
      </c>
      <c r="H1179" s="218">
        <v>3</v>
      </c>
      <c r="I1179" s="218">
        <f t="shared" si="248"/>
        <v>2.9375</v>
      </c>
      <c r="J1179" s="346">
        <v>0</v>
      </c>
      <c r="K1179" s="218">
        <f t="shared" ref="K1179:K1188" si="249">J1179</f>
        <v>0</v>
      </c>
      <c r="L1179" s="21"/>
    </row>
    <row r="1180" spans="1:12" s="281" customFormat="1" ht="18" x14ac:dyDescent="0.25">
      <c r="A1180" s="228"/>
      <c r="B1180" s="304"/>
      <c r="C1180" s="304"/>
      <c r="D1180" s="282" t="s">
        <v>559</v>
      </c>
      <c r="E1180" s="218">
        <v>2.85</v>
      </c>
      <c r="F1180" s="218">
        <v>2</v>
      </c>
      <c r="G1180" s="218">
        <f t="shared" si="247"/>
        <v>9.6999999999999993</v>
      </c>
      <c r="H1180" s="218">
        <v>3</v>
      </c>
      <c r="I1180" s="218">
        <f t="shared" si="248"/>
        <v>5.7</v>
      </c>
      <c r="J1180" s="346">
        <v>0</v>
      </c>
      <c r="K1180" s="218">
        <f t="shared" si="249"/>
        <v>0</v>
      </c>
      <c r="L1180" s="21"/>
    </row>
    <row r="1181" spans="1:12" s="281" customFormat="1" ht="18" x14ac:dyDescent="0.25">
      <c r="A1181" s="228"/>
      <c r="B1181" s="304"/>
      <c r="C1181" s="304"/>
      <c r="D1181" s="282" t="s">
        <v>299</v>
      </c>
      <c r="E1181" s="218">
        <v>3.69</v>
      </c>
      <c r="F1181" s="218">
        <v>6.3</v>
      </c>
      <c r="G1181" s="218">
        <f t="shared" si="247"/>
        <v>19.98</v>
      </c>
      <c r="H1181" s="218">
        <v>3</v>
      </c>
      <c r="I1181" s="218">
        <f t="shared" si="248"/>
        <v>23.247</v>
      </c>
      <c r="J1181" s="346">
        <v>0</v>
      </c>
      <c r="K1181" s="218">
        <f t="shared" si="249"/>
        <v>0</v>
      </c>
      <c r="L1181" s="21"/>
    </row>
    <row r="1182" spans="1:12" s="281" customFormat="1" ht="18" x14ac:dyDescent="0.25">
      <c r="A1182" s="228"/>
      <c r="B1182" s="304"/>
      <c r="C1182" s="304"/>
      <c r="D1182" s="282" t="s">
        <v>300</v>
      </c>
      <c r="E1182" s="218">
        <v>5.3</v>
      </c>
      <c r="F1182" s="218">
        <v>2.75</v>
      </c>
      <c r="G1182" s="218">
        <f t="shared" si="247"/>
        <v>16.100000000000001</v>
      </c>
      <c r="H1182" s="218">
        <v>3</v>
      </c>
      <c r="I1182" s="218">
        <f t="shared" si="248"/>
        <v>14.574999999999999</v>
      </c>
      <c r="J1182" s="346">
        <v>0</v>
      </c>
      <c r="K1182" s="218">
        <f t="shared" si="249"/>
        <v>0</v>
      </c>
      <c r="L1182" s="21"/>
    </row>
    <row r="1183" spans="1:12" s="281" customFormat="1" ht="18" x14ac:dyDescent="0.25">
      <c r="A1183" s="228"/>
      <c r="B1183" s="304"/>
      <c r="C1183" s="304"/>
      <c r="D1183" s="282" t="s">
        <v>301</v>
      </c>
      <c r="E1183" s="218">
        <v>3.35</v>
      </c>
      <c r="F1183" s="218">
        <v>2.75</v>
      </c>
      <c r="G1183" s="218">
        <f t="shared" si="247"/>
        <v>12.2</v>
      </c>
      <c r="H1183" s="218">
        <v>3</v>
      </c>
      <c r="I1183" s="218">
        <f t="shared" si="248"/>
        <v>9.2125000000000004</v>
      </c>
      <c r="J1183" s="346">
        <v>0</v>
      </c>
      <c r="K1183" s="218">
        <f t="shared" si="249"/>
        <v>0</v>
      </c>
      <c r="L1183" s="21"/>
    </row>
    <row r="1184" spans="1:12" s="281" customFormat="1" ht="18" x14ac:dyDescent="0.25">
      <c r="A1184" s="228"/>
      <c r="B1184" s="304"/>
      <c r="C1184" s="304"/>
      <c r="D1184" s="282" t="s">
        <v>302</v>
      </c>
      <c r="E1184" s="218">
        <v>5</v>
      </c>
      <c r="F1184" s="218">
        <v>3.34</v>
      </c>
      <c r="G1184" s="218">
        <f t="shared" si="247"/>
        <v>16.68</v>
      </c>
      <c r="H1184" s="218">
        <v>3</v>
      </c>
      <c r="I1184" s="218">
        <f t="shared" si="248"/>
        <v>16.7</v>
      </c>
      <c r="J1184" s="346">
        <v>0</v>
      </c>
      <c r="K1184" s="218">
        <f t="shared" si="249"/>
        <v>0</v>
      </c>
      <c r="L1184" s="21"/>
    </row>
    <row r="1185" spans="1:12" s="281" customFormat="1" ht="18" x14ac:dyDescent="0.25">
      <c r="A1185" s="228"/>
      <c r="B1185" s="304"/>
      <c r="C1185" s="304"/>
      <c r="D1185" s="282" t="s">
        <v>560</v>
      </c>
      <c r="E1185" s="218">
        <v>1.2</v>
      </c>
      <c r="F1185" s="218">
        <v>2.4500000000000002</v>
      </c>
      <c r="G1185" s="218">
        <f t="shared" si="247"/>
        <v>7.3000000000000007</v>
      </c>
      <c r="H1185" s="218">
        <v>3</v>
      </c>
      <c r="I1185" s="218">
        <f t="shared" si="248"/>
        <v>2.94</v>
      </c>
      <c r="J1185" s="346">
        <v>0</v>
      </c>
      <c r="K1185" s="218">
        <f t="shared" si="249"/>
        <v>0</v>
      </c>
      <c r="L1185" s="21"/>
    </row>
    <row r="1186" spans="1:12" s="281" customFormat="1" ht="18" x14ac:dyDescent="0.25">
      <c r="A1186" s="228"/>
      <c r="B1186" s="304"/>
      <c r="C1186" s="304"/>
      <c r="D1186" s="282" t="s">
        <v>303</v>
      </c>
      <c r="E1186" s="218">
        <v>5</v>
      </c>
      <c r="F1186" s="218">
        <v>3.34</v>
      </c>
      <c r="G1186" s="218">
        <f t="shared" si="247"/>
        <v>16.68</v>
      </c>
      <c r="H1186" s="218">
        <v>3</v>
      </c>
      <c r="I1186" s="218">
        <f t="shared" si="248"/>
        <v>16.7</v>
      </c>
      <c r="J1186" s="346">
        <v>0</v>
      </c>
      <c r="K1186" s="218">
        <f t="shared" si="249"/>
        <v>0</v>
      </c>
      <c r="L1186" s="21"/>
    </row>
    <row r="1187" spans="1:12" s="281" customFormat="1" ht="18" x14ac:dyDescent="0.25">
      <c r="A1187" s="228"/>
      <c r="B1187" s="304"/>
      <c r="C1187" s="304"/>
      <c r="D1187" s="282" t="s">
        <v>561</v>
      </c>
      <c r="E1187" s="218">
        <v>1.2</v>
      </c>
      <c r="F1187" s="218">
        <v>2.2999999999999998</v>
      </c>
      <c r="G1187" s="218">
        <f t="shared" si="247"/>
        <v>7</v>
      </c>
      <c r="H1187" s="218">
        <v>3</v>
      </c>
      <c r="I1187" s="218">
        <f t="shared" si="248"/>
        <v>2.76</v>
      </c>
      <c r="J1187" s="346">
        <v>0</v>
      </c>
      <c r="K1187" s="218">
        <f t="shared" si="249"/>
        <v>0</v>
      </c>
      <c r="L1187" s="21"/>
    </row>
    <row r="1188" spans="1:12" s="281" customFormat="1" ht="18" x14ac:dyDescent="0.25">
      <c r="A1188" s="228"/>
      <c r="B1188" s="304"/>
      <c r="C1188" s="304"/>
      <c r="D1188" s="282" t="s">
        <v>304</v>
      </c>
      <c r="E1188" s="218">
        <v>8</v>
      </c>
      <c r="F1188" s="218">
        <v>9.52</v>
      </c>
      <c r="G1188" s="218">
        <f t="shared" si="247"/>
        <v>35.04</v>
      </c>
      <c r="H1188" s="218">
        <v>3</v>
      </c>
      <c r="I1188" s="218">
        <f t="shared" si="248"/>
        <v>76.16</v>
      </c>
      <c r="J1188" s="346">
        <v>0</v>
      </c>
      <c r="K1188" s="218">
        <f t="shared" si="249"/>
        <v>0</v>
      </c>
      <c r="L1188" s="21"/>
    </row>
    <row r="1189" spans="1:12" s="281" customFormat="1" ht="18" x14ac:dyDescent="0.25">
      <c r="A1189" s="228"/>
      <c r="B1189" s="304"/>
      <c r="C1189" s="304"/>
      <c r="D1189" s="112"/>
      <c r="E1189" s="112"/>
      <c r="F1189" s="112"/>
      <c r="G1189" s="112"/>
      <c r="H1189" s="112"/>
      <c r="I1189" s="112"/>
      <c r="J1189" s="112"/>
      <c r="K1189" s="311">
        <f>SUM(K1178:K1188)</f>
        <v>0</v>
      </c>
      <c r="L1189" s="21"/>
    </row>
    <row r="1190" spans="1:12" s="281" customFormat="1" ht="26.25" customHeight="1" x14ac:dyDescent="0.25">
      <c r="A1190" s="228"/>
      <c r="B1190" s="312" t="str">
        <f>'Planila Orçamentária'!C115</f>
        <v>Pintura em PVA látex no forro</v>
      </c>
      <c r="C1190" s="304"/>
      <c r="D1190" s="112"/>
      <c r="E1190" s="112"/>
      <c r="F1190" s="112"/>
      <c r="G1190" s="112"/>
      <c r="H1190" s="112"/>
      <c r="I1190" s="112"/>
      <c r="J1190" s="112"/>
      <c r="K1190" s="311"/>
      <c r="L1190" s="21"/>
    </row>
    <row r="1191" spans="1:12" s="281" customFormat="1" ht="18" x14ac:dyDescent="0.25">
      <c r="A1191" s="228"/>
      <c r="B1191" s="304"/>
      <c r="C1191" s="304"/>
      <c r="D1191" s="282" t="s">
        <v>295</v>
      </c>
      <c r="E1191" s="218">
        <v>1.25</v>
      </c>
      <c r="F1191" s="218">
        <v>2.35</v>
      </c>
      <c r="G1191" s="218">
        <f t="shared" ref="G1191:G1201" si="250">E1191*2+F1191*2</f>
        <v>7.2</v>
      </c>
      <c r="H1191" s="218">
        <v>3</v>
      </c>
      <c r="I1191" s="218">
        <f t="shared" ref="I1191:I1201" si="251">E1191*F1191</f>
        <v>2.9375</v>
      </c>
      <c r="J1191" s="112"/>
      <c r="K1191" s="218">
        <f>I1191</f>
        <v>2.9375</v>
      </c>
      <c r="L1191" s="21"/>
    </row>
    <row r="1192" spans="1:12" s="281" customFormat="1" ht="18" x14ac:dyDescent="0.25">
      <c r="A1192" s="228"/>
      <c r="B1192" s="304"/>
      <c r="C1192" s="304"/>
      <c r="D1192" s="282" t="s">
        <v>297</v>
      </c>
      <c r="E1192" s="218">
        <v>1.25</v>
      </c>
      <c r="F1192" s="218">
        <v>2.35</v>
      </c>
      <c r="G1192" s="218">
        <f t="shared" si="250"/>
        <v>7.2</v>
      </c>
      <c r="H1192" s="218">
        <v>3</v>
      </c>
      <c r="I1192" s="218">
        <f t="shared" si="251"/>
        <v>2.9375</v>
      </c>
      <c r="J1192" s="112"/>
      <c r="K1192" s="218">
        <f t="shared" ref="K1192:K1201" si="252">I1192</f>
        <v>2.9375</v>
      </c>
      <c r="L1192" s="21"/>
    </row>
    <row r="1193" spans="1:12" s="281" customFormat="1" ht="18" x14ac:dyDescent="0.25">
      <c r="A1193" s="228"/>
      <c r="B1193" s="304"/>
      <c r="C1193" s="304"/>
      <c r="D1193" s="282" t="s">
        <v>559</v>
      </c>
      <c r="E1193" s="218">
        <v>2.85</v>
      </c>
      <c r="F1193" s="218">
        <v>2</v>
      </c>
      <c r="G1193" s="218">
        <f t="shared" si="250"/>
        <v>9.6999999999999993</v>
      </c>
      <c r="H1193" s="218">
        <v>3</v>
      </c>
      <c r="I1193" s="218">
        <f t="shared" si="251"/>
        <v>5.7</v>
      </c>
      <c r="J1193" s="112"/>
      <c r="K1193" s="218">
        <f t="shared" si="252"/>
        <v>5.7</v>
      </c>
      <c r="L1193" s="21"/>
    </row>
    <row r="1194" spans="1:12" s="281" customFormat="1" ht="18" x14ac:dyDescent="0.25">
      <c r="A1194" s="228"/>
      <c r="B1194" s="304"/>
      <c r="C1194" s="304"/>
      <c r="D1194" s="282" t="s">
        <v>299</v>
      </c>
      <c r="E1194" s="218">
        <v>3.69</v>
      </c>
      <c r="F1194" s="218">
        <v>6.3</v>
      </c>
      <c r="G1194" s="218">
        <f t="shared" si="250"/>
        <v>19.98</v>
      </c>
      <c r="H1194" s="218">
        <v>3</v>
      </c>
      <c r="I1194" s="218">
        <f t="shared" si="251"/>
        <v>23.247</v>
      </c>
      <c r="J1194" s="112"/>
      <c r="K1194" s="218">
        <f t="shared" si="252"/>
        <v>23.247</v>
      </c>
      <c r="L1194" s="21"/>
    </row>
    <row r="1195" spans="1:12" s="281" customFormat="1" ht="18" x14ac:dyDescent="0.25">
      <c r="A1195" s="228"/>
      <c r="B1195" s="304"/>
      <c r="C1195" s="304"/>
      <c r="D1195" s="282" t="s">
        <v>300</v>
      </c>
      <c r="E1195" s="218">
        <v>5.3</v>
      </c>
      <c r="F1195" s="218">
        <v>2.75</v>
      </c>
      <c r="G1195" s="218">
        <f t="shared" si="250"/>
        <v>16.100000000000001</v>
      </c>
      <c r="H1195" s="218">
        <v>3</v>
      </c>
      <c r="I1195" s="218">
        <f t="shared" si="251"/>
        <v>14.574999999999999</v>
      </c>
      <c r="J1195" s="112"/>
      <c r="K1195" s="218">
        <f t="shared" si="252"/>
        <v>14.574999999999999</v>
      </c>
      <c r="L1195" s="21"/>
    </row>
    <row r="1196" spans="1:12" s="281" customFormat="1" ht="18" x14ac:dyDescent="0.25">
      <c r="A1196" s="228"/>
      <c r="B1196" s="304"/>
      <c r="C1196" s="304"/>
      <c r="D1196" s="282" t="s">
        <v>301</v>
      </c>
      <c r="E1196" s="218">
        <v>3.35</v>
      </c>
      <c r="F1196" s="218">
        <v>2.75</v>
      </c>
      <c r="G1196" s="218">
        <f t="shared" si="250"/>
        <v>12.2</v>
      </c>
      <c r="H1196" s="218">
        <v>3</v>
      </c>
      <c r="I1196" s="218">
        <f t="shared" si="251"/>
        <v>9.2125000000000004</v>
      </c>
      <c r="J1196" s="112"/>
      <c r="K1196" s="218">
        <f t="shared" si="252"/>
        <v>9.2125000000000004</v>
      </c>
      <c r="L1196" s="21"/>
    </row>
    <row r="1197" spans="1:12" s="281" customFormat="1" ht="18" x14ac:dyDescent="0.25">
      <c r="A1197" s="228"/>
      <c r="B1197" s="304"/>
      <c r="C1197" s="304"/>
      <c r="D1197" s="282" t="s">
        <v>302</v>
      </c>
      <c r="E1197" s="218">
        <v>5</v>
      </c>
      <c r="F1197" s="218">
        <v>3.34</v>
      </c>
      <c r="G1197" s="218">
        <f t="shared" si="250"/>
        <v>16.68</v>
      </c>
      <c r="H1197" s="218">
        <v>3</v>
      </c>
      <c r="I1197" s="218">
        <f t="shared" si="251"/>
        <v>16.7</v>
      </c>
      <c r="J1197" s="112"/>
      <c r="K1197" s="218">
        <f t="shared" si="252"/>
        <v>16.7</v>
      </c>
      <c r="L1197" s="21"/>
    </row>
    <row r="1198" spans="1:12" s="281" customFormat="1" ht="18" x14ac:dyDescent="0.25">
      <c r="A1198" s="228"/>
      <c r="B1198" s="304"/>
      <c r="C1198" s="304"/>
      <c r="D1198" s="282" t="s">
        <v>560</v>
      </c>
      <c r="E1198" s="218">
        <v>1.2</v>
      </c>
      <c r="F1198" s="218">
        <v>2.4500000000000002</v>
      </c>
      <c r="G1198" s="218">
        <f t="shared" si="250"/>
        <v>7.3000000000000007</v>
      </c>
      <c r="H1198" s="218">
        <v>3</v>
      </c>
      <c r="I1198" s="218">
        <f t="shared" si="251"/>
        <v>2.94</v>
      </c>
      <c r="J1198" s="112"/>
      <c r="K1198" s="218">
        <f t="shared" si="252"/>
        <v>2.94</v>
      </c>
      <c r="L1198" s="21"/>
    </row>
    <row r="1199" spans="1:12" s="281" customFormat="1" ht="18" x14ac:dyDescent="0.25">
      <c r="A1199" s="228"/>
      <c r="B1199" s="304"/>
      <c r="C1199" s="304"/>
      <c r="D1199" s="282" t="s">
        <v>303</v>
      </c>
      <c r="E1199" s="218">
        <v>5</v>
      </c>
      <c r="F1199" s="218">
        <v>3.34</v>
      </c>
      <c r="G1199" s="218">
        <f t="shared" si="250"/>
        <v>16.68</v>
      </c>
      <c r="H1199" s="218">
        <v>3</v>
      </c>
      <c r="I1199" s="218">
        <f t="shared" si="251"/>
        <v>16.7</v>
      </c>
      <c r="J1199" s="112"/>
      <c r="K1199" s="218">
        <f t="shared" si="252"/>
        <v>16.7</v>
      </c>
      <c r="L1199" s="21"/>
    </row>
    <row r="1200" spans="1:12" s="281" customFormat="1" ht="18" x14ac:dyDescent="0.25">
      <c r="A1200" s="228"/>
      <c r="B1200" s="304"/>
      <c r="C1200" s="304"/>
      <c r="D1200" s="282" t="s">
        <v>561</v>
      </c>
      <c r="E1200" s="218">
        <v>1.2</v>
      </c>
      <c r="F1200" s="218">
        <v>2.2999999999999998</v>
      </c>
      <c r="G1200" s="218">
        <f t="shared" si="250"/>
        <v>7</v>
      </c>
      <c r="H1200" s="218">
        <v>3</v>
      </c>
      <c r="I1200" s="218">
        <f t="shared" si="251"/>
        <v>2.76</v>
      </c>
      <c r="J1200" s="112"/>
      <c r="K1200" s="218">
        <f t="shared" si="252"/>
        <v>2.76</v>
      </c>
      <c r="L1200" s="21"/>
    </row>
    <row r="1201" spans="1:12" s="281" customFormat="1" ht="18" x14ac:dyDescent="0.25">
      <c r="A1201" s="228"/>
      <c r="B1201" s="304"/>
      <c r="C1201" s="304"/>
      <c r="D1201" s="282" t="s">
        <v>304</v>
      </c>
      <c r="E1201" s="218">
        <v>8</v>
      </c>
      <c r="F1201" s="218">
        <v>9.52</v>
      </c>
      <c r="G1201" s="218">
        <f t="shared" si="250"/>
        <v>35.04</v>
      </c>
      <c r="H1201" s="218">
        <v>3</v>
      </c>
      <c r="I1201" s="218">
        <f t="shared" si="251"/>
        <v>76.16</v>
      </c>
      <c r="J1201" s="112"/>
      <c r="K1201" s="218">
        <f t="shared" si="252"/>
        <v>76.16</v>
      </c>
      <c r="L1201" s="21"/>
    </row>
    <row r="1202" spans="1:12" s="281" customFormat="1" ht="18" x14ac:dyDescent="0.25">
      <c r="A1202" s="228"/>
      <c r="B1202" s="304"/>
      <c r="C1202" s="304"/>
      <c r="D1202" s="112"/>
      <c r="E1202" s="112"/>
      <c r="F1202" s="112"/>
      <c r="G1202" s="112"/>
      <c r="H1202" s="112"/>
      <c r="I1202" s="112"/>
      <c r="J1202" s="112"/>
      <c r="K1202" s="311">
        <f>SUM(K1191:K1201)</f>
        <v>173.86950000000002</v>
      </c>
      <c r="L1202" s="21"/>
    </row>
    <row r="1203" spans="1:12" s="281" customFormat="1" ht="18" x14ac:dyDescent="0.25">
      <c r="A1203" s="228"/>
      <c r="B1203" s="308" t="str">
        <f>'Planila Orçamentária'!C116</f>
        <v>DIVERSOS</v>
      </c>
      <c r="C1203" s="308"/>
      <c r="D1203" s="309"/>
      <c r="E1203" s="310"/>
      <c r="F1203" s="310"/>
      <c r="G1203" s="310"/>
      <c r="H1203" s="310"/>
      <c r="I1203" s="310"/>
      <c r="J1203" s="310"/>
      <c r="K1203" s="310"/>
      <c r="L1203" s="21"/>
    </row>
    <row r="1204" spans="1:12" s="281" customFormat="1" ht="46.5" customHeight="1" x14ac:dyDescent="0.25">
      <c r="A1204" s="228"/>
      <c r="B1204" s="312" t="str">
        <f>'Planila Orçamentária'!C117</f>
        <v>Maçaneta cromada de alavanca com a terminação arredondada</v>
      </c>
      <c r="C1204" s="304"/>
      <c r="D1204" s="112"/>
      <c r="E1204" s="112"/>
      <c r="F1204" s="112"/>
      <c r="G1204" s="112"/>
      <c r="H1204" s="112"/>
      <c r="I1204" s="112"/>
      <c r="J1204" s="112"/>
      <c r="K1204" s="311"/>
      <c r="L1204" s="21"/>
    </row>
    <row r="1205" spans="1:12" s="281" customFormat="1" ht="18" x14ac:dyDescent="0.25">
      <c r="A1205" s="228"/>
      <c r="B1205" s="304"/>
      <c r="C1205" s="304"/>
      <c r="D1205" s="282" t="s">
        <v>295</v>
      </c>
      <c r="E1205" s="218">
        <v>1.25</v>
      </c>
      <c r="F1205" s="218">
        <v>2.35</v>
      </c>
      <c r="G1205" s="218">
        <f t="shared" ref="G1205:G1215" si="253">E1205*2+F1205*2</f>
        <v>7.2</v>
      </c>
      <c r="H1205" s="218">
        <v>3</v>
      </c>
      <c r="I1205" s="218">
        <f t="shared" ref="I1205:I1215" si="254">E1205*F1205</f>
        <v>2.9375</v>
      </c>
      <c r="J1205" s="219"/>
      <c r="K1205" s="218">
        <f>J1205</f>
        <v>0</v>
      </c>
      <c r="L1205" s="21"/>
    </row>
    <row r="1206" spans="1:12" s="281" customFormat="1" ht="18" x14ac:dyDescent="0.25">
      <c r="A1206" s="228"/>
      <c r="B1206" s="304"/>
      <c r="C1206" s="304"/>
      <c r="D1206" s="282" t="s">
        <v>297</v>
      </c>
      <c r="E1206" s="218">
        <v>1.25</v>
      </c>
      <c r="F1206" s="218">
        <v>2.35</v>
      </c>
      <c r="G1206" s="218">
        <f t="shared" si="253"/>
        <v>7.2</v>
      </c>
      <c r="H1206" s="218">
        <v>3</v>
      </c>
      <c r="I1206" s="218">
        <f t="shared" si="254"/>
        <v>2.9375</v>
      </c>
      <c r="J1206" s="219"/>
      <c r="K1206" s="218">
        <f t="shared" ref="K1206:K1215" si="255">J1206</f>
        <v>0</v>
      </c>
      <c r="L1206" s="21"/>
    </row>
    <row r="1207" spans="1:12" s="281" customFormat="1" ht="18" x14ac:dyDescent="0.25">
      <c r="A1207" s="228"/>
      <c r="B1207" s="304"/>
      <c r="C1207" s="304"/>
      <c r="D1207" s="282" t="s">
        <v>559</v>
      </c>
      <c r="E1207" s="218">
        <v>2.85</v>
      </c>
      <c r="F1207" s="218">
        <v>2</v>
      </c>
      <c r="G1207" s="218">
        <f t="shared" si="253"/>
        <v>9.6999999999999993</v>
      </c>
      <c r="H1207" s="218">
        <v>3</v>
      </c>
      <c r="I1207" s="218">
        <f t="shared" si="254"/>
        <v>5.7</v>
      </c>
      <c r="J1207" s="219"/>
      <c r="K1207" s="218">
        <f t="shared" si="255"/>
        <v>0</v>
      </c>
      <c r="L1207" s="21"/>
    </row>
    <row r="1208" spans="1:12" s="281" customFormat="1" ht="18" x14ac:dyDescent="0.25">
      <c r="A1208" s="228"/>
      <c r="B1208" s="304"/>
      <c r="C1208" s="304"/>
      <c r="D1208" s="282" t="s">
        <v>299</v>
      </c>
      <c r="E1208" s="218">
        <v>3.69</v>
      </c>
      <c r="F1208" s="218">
        <v>6.3</v>
      </c>
      <c r="G1208" s="218">
        <f t="shared" si="253"/>
        <v>19.98</v>
      </c>
      <c r="H1208" s="218">
        <v>3</v>
      </c>
      <c r="I1208" s="218">
        <f t="shared" si="254"/>
        <v>23.247</v>
      </c>
      <c r="J1208" s="219"/>
      <c r="K1208" s="218">
        <f t="shared" si="255"/>
        <v>0</v>
      </c>
      <c r="L1208" s="21"/>
    </row>
    <row r="1209" spans="1:12" s="281" customFormat="1" ht="18" x14ac:dyDescent="0.25">
      <c r="A1209" s="228"/>
      <c r="B1209" s="304"/>
      <c r="C1209" s="304"/>
      <c r="D1209" s="282" t="s">
        <v>300</v>
      </c>
      <c r="E1209" s="218">
        <v>5.3</v>
      </c>
      <c r="F1209" s="218">
        <v>2.75</v>
      </c>
      <c r="G1209" s="218">
        <f t="shared" si="253"/>
        <v>16.100000000000001</v>
      </c>
      <c r="H1209" s="218">
        <v>3</v>
      </c>
      <c r="I1209" s="218">
        <f t="shared" si="254"/>
        <v>14.574999999999999</v>
      </c>
      <c r="J1209" s="219"/>
      <c r="K1209" s="218">
        <f t="shared" si="255"/>
        <v>0</v>
      </c>
      <c r="L1209" s="21"/>
    </row>
    <row r="1210" spans="1:12" s="281" customFormat="1" ht="18" x14ac:dyDescent="0.25">
      <c r="A1210" s="228"/>
      <c r="B1210" s="304"/>
      <c r="C1210" s="304"/>
      <c r="D1210" s="282" t="s">
        <v>301</v>
      </c>
      <c r="E1210" s="218">
        <v>3.35</v>
      </c>
      <c r="F1210" s="218">
        <v>2.75</v>
      </c>
      <c r="G1210" s="218">
        <f t="shared" si="253"/>
        <v>12.2</v>
      </c>
      <c r="H1210" s="218">
        <v>3</v>
      </c>
      <c r="I1210" s="218">
        <f t="shared" si="254"/>
        <v>9.2125000000000004</v>
      </c>
      <c r="J1210" s="219"/>
      <c r="K1210" s="218">
        <f t="shared" si="255"/>
        <v>0</v>
      </c>
      <c r="L1210" s="21"/>
    </row>
    <row r="1211" spans="1:12" s="281" customFormat="1" ht="18" x14ac:dyDescent="0.25">
      <c r="A1211" s="228"/>
      <c r="B1211" s="304"/>
      <c r="C1211" s="304"/>
      <c r="D1211" s="282" t="s">
        <v>302</v>
      </c>
      <c r="E1211" s="218">
        <v>5</v>
      </c>
      <c r="F1211" s="218">
        <v>3.34</v>
      </c>
      <c r="G1211" s="218">
        <f t="shared" si="253"/>
        <v>16.68</v>
      </c>
      <c r="H1211" s="218">
        <v>3</v>
      </c>
      <c r="I1211" s="218">
        <f t="shared" si="254"/>
        <v>16.7</v>
      </c>
      <c r="J1211" s="219"/>
      <c r="K1211" s="218">
        <f t="shared" si="255"/>
        <v>0</v>
      </c>
      <c r="L1211" s="21"/>
    </row>
    <row r="1212" spans="1:12" s="281" customFormat="1" ht="18" x14ac:dyDescent="0.25">
      <c r="A1212" s="228"/>
      <c r="B1212" s="304"/>
      <c r="C1212" s="304"/>
      <c r="D1212" s="282" t="s">
        <v>560</v>
      </c>
      <c r="E1212" s="218">
        <v>1.2</v>
      </c>
      <c r="F1212" s="218">
        <v>2.4500000000000002</v>
      </c>
      <c r="G1212" s="218">
        <f t="shared" si="253"/>
        <v>7.3000000000000007</v>
      </c>
      <c r="H1212" s="218">
        <v>3</v>
      </c>
      <c r="I1212" s="218">
        <f t="shared" si="254"/>
        <v>2.94</v>
      </c>
      <c r="J1212" s="219"/>
      <c r="K1212" s="218">
        <f t="shared" si="255"/>
        <v>0</v>
      </c>
      <c r="L1212" s="21"/>
    </row>
    <row r="1213" spans="1:12" s="281" customFormat="1" ht="18" x14ac:dyDescent="0.25">
      <c r="A1213" s="228"/>
      <c r="B1213" s="304"/>
      <c r="C1213" s="304"/>
      <c r="D1213" s="282" t="s">
        <v>303</v>
      </c>
      <c r="E1213" s="218">
        <v>5</v>
      </c>
      <c r="F1213" s="218">
        <v>3.34</v>
      </c>
      <c r="G1213" s="218">
        <f t="shared" si="253"/>
        <v>16.68</v>
      </c>
      <c r="H1213" s="218">
        <v>3</v>
      </c>
      <c r="I1213" s="218">
        <f t="shared" si="254"/>
        <v>16.7</v>
      </c>
      <c r="J1213" s="219"/>
      <c r="K1213" s="218">
        <f t="shared" si="255"/>
        <v>0</v>
      </c>
      <c r="L1213" s="21"/>
    </row>
    <row r="1214" spans="1:12" s="281" customFormat="1" ht="18" x14ac:dyDescent="0.25">
      <c r="A1214" s="228"/>
      <c r="B1214" s="304"/>
      <c r="C1214" s="304"/>
      <c r="D1214" s="282" t="s">
        <v>561</v>
      </c>
      <c r="E1214" s="218">
        <v>1.2</v>
      </c>
      <c r="F1214" s="218">
        <v>2.2999999999999998</v>
      </c>
      <c r="G1214" s="218">
        <f t="shared" si="253"/>
        <v>7</v>
      </c>
      <c r="H1214" s="218">
        <v>3</v>
      </c>
      <c r="I1214" s="218">
        <f t="shared" si="254"/>
        <v>2.76</v>
      </c>
      <c r="J1214" s="219"/>
      <c r="K1214" s="218">
        <f t="shared" si="255"/>
        <v>0</v>
      </c>
      <c r="L1214" s="21"/>
    </row>
    <row r="1215" spans="1:12" s="281" customFormat="1" ht="18" x14ac:dyDescent="0.25">
      <c r="A1215" s="228"/>
      <c r="B1215" s="304"/>
      <c r="C1215" s="304"/>
      <c r="D1215" s="282" t="s">
        <v>304</v>
      </c>
      <c r="E1215" s="218">
        <v>8</v>
      </c>
      <c r="F1215" s="218">
        <v>9.52</v>
      </c>
      <c r="G1215" s="218">
        <f t="shared" si="253"/>
        <v>35.04</v>
      </c>
      <c r="H1215" s="218">
        <v>3</v>
      </c>
      <c r="I1215" s="218">
        <f t="shared" si="254"/>
        <v>76.16</v>
      </c>
      <c r="J1215" s="219"/>
      <c r="K1215" s="218">
        <f t="shared" si="255"/>
        <v>0</v>
      </c>
      <c r="L1215" s="21"/>
    </row>
    <row r="1216" spans="1:12" s="281" customFormat="1" ht="18" x14ac:dyDescent="0.25">
      <c r="A1216" s="228"/>
      <c r="B1216" s="304"/>
      <c r="C1216" s="304"/>
      <c r="D1216" s="112"/>
      <c r="E1216" s="112"/>
      <c r="F1216" s="112"/>
      <c r="G1216" s="112"/>
      <c r="H1216" s="112"/>
      <c r="I1216" s="112"/>
      <c r="J1216" s="112"/>
      <c r="K1216" s="311">
        <f>SUM(K1205:K1215)</f>
        <v>0</v>
      </c>
      <c r="L1216" s="21"/>
    </row>
    <row r="1217" spans="1:12" s="281" customFormat="1" ht="51" customHeight="1" x14ac:dyDescent="0.25">
      <c r="A1217" s="228"/>
      <c r="B1217" s="312" t="str">
        <f>'Planila Orçamentária'!C118</f>
        <v>PUXADOR HORIZONTAL NAS PORTAS DOS BANHEIROS</v>
      </c>
      <c r="C1217" s="304"/>
      <c r="D1217" s="112"/>
      <c r="E1217" s="112"/>
      <c r="F1217" s="112"/>
      <c r="G1217" s="112"/>
      <c r="H1217" s="112"/>
      <c r="I1217" s="112"/>
      <c r="J1217" s="112"/>
      <c r="K1217" s="311"/>
      <c r="L1217" s="21"/>
    </row>
    <row r="1218" spans="1:12" s="281" customFormat="1" ht="18" x14ac:dyDescent="0.25">
      <c r="A1218" s="228"/>
      <c r="B1218" s="304"/>
      <c r="C1218" s="304"/>
      <c r="D1218" s="282" t="s">
        <v>295</v>
      </c>
      <c r="E1218" s="218">
        <v>1.25</v>
      </c>
      <c r="F1218" s="218">
        <v>2.35</v>
      </c>
      <c r="G1218" s="218">
        <f t="shared" ref="G1218:G1228" si="256">E1218*2+F1218*2</f>
        <v>7.2</v>
      </c>
      <c r="H1218" s="218">
        <v>3</v>
      </c>
      <c r="I1218" s="218">
        <f t="shared" ref="I1218:I1228" si="257">E1218*F1218</f>
        <v>2.9375</v>
      </c>
      <c r="J1218" s="219"/>
      <c r="K1218" s="218">
        <f>J1218</f>
        <v>0</v>
      </c>
      <c r="L1218" s="21"/>
    </row>
    <row r="1219" spans="1:12" s="281" customFormat="1" ht="18" x14ac:dyDescent="0.25">
      <c r="A1219" s="228"/>
      <c r="B1219" s="304"/>
      <c r="C1219" s="304"/>
      <c r="D1219" s="282" t="s">
        <v>297</v>
      </c>
      <c r="E1219" s="218">
        <v>1.25</v>
      </c>
      <c r="F1219" s="218">
        <v>2.35</v>
      </c>
      <c r="G1219" s="218">
        <f t="shared" si="256"/>
        <v>7.2</v>
      </c>
      <c r="H1219" s="218">
        <v>3</v>
      </c>
      <c r="I1219" s="218">
        <f t="shared" si="257"/>
        <v>2.9375</v>
      </c>
      <c r="J1219" s="219"/>
      <c r="K1219" s="218">
        <f t="shared" ref="K1219:K1228" si="258">J1219</f>
        <v>0</v>
      </c>
      <c r="L1219" s="21"/>
    </row>
    <row r="1220" spans="1:12" s="281" customFormat="1" ht="18" x14ac:dyDescent="0.25">
      <c r="A1220" s="228"/>
      <c r="B1220" s="304"/>
      <c r="C1220" s="304"/>
      <c r="D1220" s="282" t="s">
        <v>559</v>
      </c>
      <c r="E1220" s="218">
        <v>2.85</v>
      </c>
      <c r="F1220" s="218">
        <v>2</v>
      </c>
      <c r="G1220" s="218">
        <f t="shared" si="256"/>
        <v>9.6999999999999993</v>
      </c>
      <c r="H1220" s="218">
        <v>3</v>
      </c>
      <c r="I1220" s="218">
        <f t="shared" si="257"/>
        <v>5.7</v>
      </c>
      <c r="J1220" s="219"/>
      <c r="K1220" s="218">
        <f t="shared" si="258"/>
        <v>0</v>
      </c>
      <c r="L1220" s="21"/>
    </row>
    <row r="1221" spans="1:12" s="281" customFormat="1" ht="18" x14ac:dyDescent="0.25">
      <c r="A1221" s="228"/>
      <c r="B1221" s="304"/>
      <c r="C1221" s="304"/>
      <c r="D1221" s="282" t="s">
        <v>299</v>
      </c>
      <c r="E1221" s="218">
        <v>3.69</v>
      </c>
      <c r="F1221" s="218">
        <v>6.3</v>
      </c>
      <c r="G1221" s="218">
        <f t="shared" si="256"/>
        <v>19.98</v>
      </c>
      <c r="H1221" s="218">
        <v>3</v>
      </c>
      <c r="I1221" s="218">
        <f t="shared" si="257"/>
        <v>23.247</v>
      </c>
      <c r="J1221" s="219"/>
      <c r="K1221" s="218">
        <f t="shared" si="258"/>
        <v>0</v>
      </c>
      <c r="L1221" s="21"/>
    </row>
    <row r="1222" spans="1:12" s="281" customFormat="1" ht="18" x14ac:dyDescent="0.25">
      <c r="A1222" s="228"/>
      <c r="B1222" s="304"/>
      <c r="C1222" s="304"/>
      <c r="D1222" s="282" t="s">
        <v>300</v>
      </c>
      <c r="E1222" s="218">
        <v>5.3</v>
      </c>
      <c r="F1222" s="218">
        <v>2.75</v>
      </c>
      <c r="G1222" s="218">
        <f t="shared" si="256"/>
        <v>16.100000000000001</v>
      </c>
      <c r="H1222" s="218">
        <v>3</v>
      </c>
      <c r="I1222" s="218">
        <f t="shared" si="257"/>
        <v>14.574999999999999</v>
      </c>
      <c r="J1222" s="219"/>
      <c r="K1222" s="218">
        <f t="shared" si="258"/>
        <v>0</v>
      </c>
      <c r="L1222" s="21"/>
    </row>
    <row r="1223" spans="1:12" s="281" customFormat="1" ht="18" x14ac:dyDescent="0.25">
      <c r="A1223" s="228"/>
      <c r="B1223" s="304"/>
      <c r="C1223" s="304"/>
      <c r="D1223" s="282" t="s">
        <v>301</v>
      </c>
      <c r="E1223" s="218">
        <v>3.35</v>
      </c>
      <c r="F1223" s="218">
        <v>2.75</v>
      </c>
      <c r="G1223" s="218">
        <f t="shared" si="256"/>
        <v>12.2</v>
      </c>
      <c r="H1223" s="218">
        <v>3</v>
      </c>
      <c r="I1223" s="218">
        <f t="shared" si="257"/>
        <v>9.2125000000000004</v>
      </c>
      <c r="J1223" s="219"/>
      <c r="K1223" s="218">
        <f t="shared" si="258"/>
        <v>0</v>
      </c>
      <c r="L1223" s="21"/>
    </row>
    <row r="1224" spans="1:12" s="281" customFormat="1" ht="18" x14ac:dyDescent="0.25">
      <c r="A1224" s="228"/>
      <c r="B1224" s="304"/>
      <c r="C1224" s="304"/>
      <c r="D1224" s="282" t="s">
        <v>302</v>
      </c>
      <c r="E1224" s="218">
        <v>5</v>
      </c>
      <c r="F1224" s="218">
        <v>3.34</v>
      </c>
      <c r="G1224" s="218">
        <f t="shared" si="256"/>
        <v>16.68</v>
      </c>
      <c r="H1224" s="218">
        <v>3</v>
      </c>
      <c r="I1224" s="218">
        <f t="shared" si="257"/>
        <v>16.7</v>
      </c>
      <c r="J1224" s="219"/>
      <c r="K1224" s="218">
        <f t="shared" si="258"/>
        <v>0</v>
      </c>
      <c r="L1224" s="21"/>
    </row>
    <row r="1225" spans="1:12" s="281" customFormat="1" ht="18" x14ac:dyDescent="0.25">
      <c r="A1225" s="228"/>
      <c r="B1225" s="304"/>
      <c r="C1225" s="304"/>
      <c r="D1225" s="282" t="s">
        <v>560</v>
      </c>
      <c r="E1225" s="218">
        <v>1.2</v>
      </c>
      <c r="F1225" s="218">
        <v>2.4500000000000002</v>
      </c>
      <c r="G1225" s="218">
        <f t="shared" si="256"/>
        <v>7.3000000000000007</v>
      </c>
      <c r="H1225" s="218">
        <v>3</v>
      </c>
      <c r="I1225" s="218">
        <f t="shared" si="257"/>
        <v>2.94</v>
      </c>
      <c r="J1225" s="219"/>
      <c r="K1225" s="218">
        <f t="shared" si="258"/>
        <v>0</v>
      </c>
      <c r="L1225" s="21"/>
    </row>
    <row r="1226" spans="1:12" s="281" customFormat="1" ht="18" x14ac:dyDescent="0.25">
      <c r="A1226" s="228"/>
      <c r="B1226" s="304"/>
      <c r="C1226" s="304"/>
      <c r="D1226" s="282" t="s">
        <v>303</v>
      </c>
      <c r="E1226" s="218">
        <v>5</v>
      </c>
      <c r="F1226" s="218">
        <v>3.34</v>
      </c>
      <c r="G1226" s="218">
        <f t="shared" si="256"/>
        <v>16.68</v>
      </c>
      <c r="H1226" s="218">
        <v>3</v>
      </c>
      <c r="I1226" s="218">
        <f t="shared" si="257"/>
        <v>16.7</v>
      </c>
      <c r="J1226" s="219"/>
      <c r="K1226" s="218">
        <f t="shared" si="258"/>
        <v>0</v>
      </c>
      <c r="L1226" s="21"/>
    </row>
    <row r="1227" spans="1:12" s="281" customFormat="1" ht="18" x14ac:dyDescent="0.25">
      <c r="A1227" s="228"/>
      <c r="B1227" s="304"/>
      <c r="C1227" s="304"/>
      <c r="D1227" s="282" t="s">
        <v>561</v>
      </c>
      <c r="E1227" s="218">
        <v>1.2</v>
      </c>
      <c r="F1227" s="218">
        <v>2.2999999999999998</v>
      </c>
      <c r="G1227" s="218">
        <f t="shared" si="256"/>
        <v>7</v>
      </c>
      <c r="H1227" s="218">
        <v>3</v>
      </c>
      <c r="I1227" s="218">
        <f t="shared" si="257"/>
        <v>2.76</v>
      </c>
      <c r="J1227" s="219"/>
      <c r="K1227" s="218">
        <f t="shared" si="258"/>
        <v>0</v>
      </c>
      <c r="L1227" s="21"/>
    </row>
    <row r="1228" spans="1:12" s="281" customFormat="1" ht="18" x14ac:dyDescent="0.25">
      <c r="A1228" s="228"/>
      <c r="B1228" s="304"/>
      <c r="C1228" s="304"/>
      <c r="D1228" s="282" t="s">
        <v>304</v>
      </c>
      <c r="E1228" s="218">
        <v>8</v>
      </c>
      <c r="F1228" s="218">
        <v>9.52</v>
      </c>
      <c r="G1228" s="218">
        <f t="shared" si="256"/>
        <v>35.04</v>
      </c>
      <c r="H1228" s="218">
        <v>3</v>
      </c>
      <c r="I1228" s="218">
        <f t="shared" si="257"/>
        <v>76.16</v>
      </c>
      <c r="J1228" s="219"/>
      <c r="K1228" s="218">
        <f t="shared" si="258"/>
        <v>0</v>
      </c>
      <c r="L1228" s="21"/>
    </row>
    <row r="1229" spans="1:12" s="281" customFormat="1" ht="25.5" customHeight="1" x14ac:dyDescent="0.25">
      <c r="A1229" s="228"/>
      <c r="B1229" s="312"/>
      <c r="C1229" s="304"/>
      <c r="D1229" s="112"/>
      <c r="E1229" s="112"/>
      <c r="F1229" s="112"/>
      <c r="G1229" s="112"/>
      <c r="H1229" s="112"/>
      <c r="I1229" s="112"/>
      <c r="J1229" s="112"/>
      <c r="K1229" s="311">
        <f>SUM(K1218:K1228)</f>
        <v>0</v>
      </c>
      <c r="L1229" s="21"/>
    </row>
    <row r="1230" spans="1:12" s="281" customFormat="1" ht="25.5" customHeight="1" x14ac:dyDescent="0.25">
      <c r="A1230" s="228"/>
      <c r="B1230" s="312" t="str">
        <f>'Planila Orçamentária'!C119</f>
        <v xml:space="preserve">Meio fio premoldado </v>
      </c>
      <c r="C1230" s="304"/>
      <c r="D1230" s="112"/>
      <c r="E1230" s="112"/>
      <c r="F1230" s="112"/>
      <c r="G1230" s="112"/>
      <c r="H1230" s="112"/>
      <c r="I1230" s="112"/>
      <c r="J1230" s="112"/>
      <c r="K1230" s="311"/>
      <c r="L1230" s="21"/>
    </row>
    <row r="1231" spans="1:12" s="281" customFormat="1" ht="18" x14ac:dyDescent="0.25">
      <c r="A1231" s="228"/>
      <c r="B1231" s="304"/>
      <c r="C1231" s="304"/>
      <c r="D1231" s="282" t="s">
        <v>295</v>
      </c>
      <c r="E1231" s="218">
        <v>1.25</v>
      </c>
      <c r="F1231" s="218">
        <v>2.35</v>
      </c>
      <c r="G1231" s="218">
        <f t="shared" ref="G1231:G1241" si="259">E1231*2+F1231*2</f>
        <v>7.2</v>
      </c>
      <c r="H1231" s="218">
        <v>3</v>
      </c>
      <c r="I1231" s="218">
        <f t="shared" ref="I1231:I1241" si="260">E1231*F1231</f>
        <v>2.9375</v>
      </c>
      <c r="J1231" s="346">
        <v>0</v>
      </c>
      <c r="K1231" s="218">
        <f>J1231</f>
        <v>0</v>
      </c>
      <c r="L1231" s="21"/>
    </row>
    <row r="1232" spans="1:12" s="281" customFormat="1" ht="18" x14ac:dyDescent="0.25">
      <c r="A1232" s="228"/>
      <c r="B1232" s="304"/>
      <c r="C1232" s="304"/>
      <c r="D1232" s="282" t="s">
        <v>297</v>
      </c>
      <c r="E1232" s="218">
        <v>1.25</v>
      </c>
      <c r="F1232" s="218">
        <v>2.35</v>
      </c>
      <c r="G1232" s="218">
        <f t="shared" si="259"/>
        <v>7.2</v>
      </c>
      <c r="H1232" s="218">
        <v>3</v>
      </c>
      <c r="I1232" s="218">
        <f t="shared" si="260"/>
        <v>2.9375</v>
      </c>
      <c r="J1232" s="346">
        <v>0</v>
      </c>
      <c r="K1232" s="218">
        <f t="shared" ref="K1232:K1241" si="261">J1232</f>
        <v>0</v>
      </c>
      <c r="L1232" s="21"/>
    </row>
    <row r="1233" spans="1:12" s="281" customFormat="1" ht="18" x14ac:dyDescent="0.25">
      <c r="A1233" s="228"/>
      <c r="B1233" s="304"/>
      <c r="C1233" s="304"/>
      <c r="D1233" s="282" t="s">
        <v>559</v>
      </c>
      <c r="E1233" s="218">
        <v>2.85</v>
      </c>
      <c r="F1233" s="218">
        <v>2</v>
      </c>
      <c r="G1233" s="218">
        <f t="shared" si="259"/>
        <v>9.6999999999999993</v>
      </c>
      <c r="H1233" s="218">
        <v>3</v>
      </c>
      <c r="I1233" s="218">
        <f t="shared" si="260"/>
        <v>5.7</v>
      </c>
      <c r="J1233" s="346">
        <v>0</v>
      </c>
      <c r="K1233" s="218">
        <f t="shared" si="261"/>
        <v>0</v>
      </c>
      <c r="L1233" s="21"/>
    </row>
    <row r="1234" spans="1:12" s="281" customFormat="1" ht="18" x14ac:dyDescent="0.25">
      <c r="A1234" s="228"/>
      <c r="B1234" s="304"/>
      <c r="C1234" s="304"/>
      <c r="D1234" s="282" t="s">
        <v>299</v>
      </c>
      <c r="E1234" s="218">
        <v>3.69</v>
      </c>
      <c r="F1234" s="218">
        <v>6.3</v>
      </c>
      <c r="G1234" s="218">
        <f t="shared" si="259"/>
        <v>19.98</v>
      </c>
      <c r="H1234" s="218">
        <v>3</v>
      </c>
      <c r="I1234" s="218">
        <f t="shared" si="260"/>
        <v>23.247</v>
      </c>
      <c r="J1234" s="346">
        <v>0</v>
      </c>
      <c r="K1234" s="218">
        <f t="shared" si="261"/>
        <v>0</v>
      </c>
      <c r="L1234" s="21"/>
    </row>
    <row r="1235" spans="1:12" s="281" customFormat="1" ht="18" x14ac:dyDescent="0.25">
      <c r="A1235" s="228"/>
      <c r="B1235" s="304"/>
      <c r="C1235" s="304"/>
      <c r="D1235" s="282" t="s">
        <v>300</v>
      </c>
      <c r="E1235" s="218">
        <v>5.3</v>
      </c>
      <c r="F1235" s="218">
        <v>2.75</v>
      </c>
      <c r="G1235" s="218">
        <f t="shared" si="259"/>
        <v>16.100000000000001</v>
      </c>
      <c r="H1235" s="218">
        <v>3</v>
      </c>
      <c r="I1235" s="218">
        <f t="shared" si="260"/>
        <v>14.574999999999999</v>
      </c>
      <c r="J1235" s="346">
        <v>0</v>
      </c>
      <c r="K1235" s="218">
        <f t="shared" si="261"/>
        <v>0</v>
      </c>
      <c r="L1235" s="21"/>
    </row>
    <row r="1236" spans="1:12" s="281" customFormat="1" ht="18" x14ac:dyDescent="0.25">
      <c r="A1236" s="228"/>
      <c r="B1236" s="304"/>
      <c r="C1236" s="304"/>
      <c r="D1236" s="282" t="s">
        <v>301</v>
      </c>
      <c r="E1236" s="218">
        <v>3.35</v>
      </c>
      <c r="F1236" s="218">
        <v>2.75</v>
      </c>
      <c r="G1236" s="218">
        <f t="shared" si="259"/>
        <v>12.2</v>
      </c>
      <c r="H1236" s="218">
        <v>3</v>
      </c>
      <c r="I1236" s="218">
        <f t="shared" si="260"/>
        <v>9.2125000000000004</v>
      </c>
      <c r="J1236" s="346">
        <v>0</v>
      </c>
      <c r="K1236" s="218">
        <f t="shared" si="261"/>
        <v>0</v>
      </c>
      <c r="L1236" s="21"/>
    </row>
    <row r="1237" spans="1:12" s="281" customFormat="1" ht="18" x14ac:dyDescent="0.25">
      <c r="A1237" s="228"/>
      <c r="B1237" s="304"/>
      <c r="C1237" s="304"/>
      <c r="D1237" s="282" t="s">
        <v>302</v>
      </c>
      <c r="E1237" s="218">
        <v>5</v>
      </c>
      <c r="F1237" s="218">
        <v>3.34</v>
      </c>
      <c r="G1237" s="218">
        <f t="shared" si="259"/>
        <v>16.68</v>
      </c>
      <c r="H1237" s="218">
        <v>3</v>
      </c>
      <c r="I1237" s="218">
        <f t="shared" si="260"/>
        <v>16.7</v>
      </c>
      <c r="J1237" s="346">
        <v>0</v>
      </c>
      <c r="K1237" s="218">
        <f t="shared" si="261"/>
        <v>0</v>
      </c>
      <c r="L1237" s="21"/>
    </row>
    <row r="1238" spans="1:12" s="281" customFormat="1" ht="18" x14ac:dyDescent="0.25">
      <c r="A1238" s="228"/>
      <c r="B1238" s="304"/>
      <c r="C1238" s="304"/>
      <c r="D1238" s="282" t="s">
        <v>560</v>
      </c>
      <c r="E1238" s="218">
        <v>1.2</v>
      </c>
      <c r="F1238" s="218">
        <v>2.4500000000000002</v>
      </c>
      <c r="G1238" s="218">
        <f t="shared" si="259"/>
        <v>7.3000000000000007</v>
      </c>
      <c r="H1238" s="218">
        <v>3</v>
      </c>
      <c r="I1238" s="218">
        <f t="shared" si="260"/>
        <v>2.94</v>
      </c>
      <c r="J1238" s="346">
        <v>0</v>
      </c>
      <c r="K1238" s="218">
        <f t="shared" si="261"/>
        <v>0</v>
      </c>
      <c r="L1238" s="21"/>
    </row>
    <row r="1239" spans="1:12" s="281" customFormat="1" ht="18" x14ac:dyDescent="0.25">
      <c r="A1239" s="228"/>
      <c r="B1239" s="304"/>
      <c r="C1239" s="304"/>
      <c r="D1239" s="282" t="s">
        <v>303</v>
      </c>
      <c r="E1239" s="218">
        <v>5</v>
      </c>
      <c r="F1239" s="218">
        <v>3.34</v>
      </c>
      <c r="G1239" s="218">
        <f t="shared" si="259"/>
        <v>16.68</v>
      </c>
      <c r="H1239" s="218">
        <v>3</v>
      </c>
      <c r="I1239" s="218">
        <f t="shared" si="260"/>
        <v>16.7</v>
      </c>
      <c r="J1239" s="346">
        <v>0</v>
      </c>
      <c r="K1239" s="218">
        <f t="shared" si="261"/>
        <v>0</v>
      </c>
      <c r="L1239" s="21"/>
    </row>
    <row r="1240" spans="1:12" s="281" customFormat="1" ht="18" x14ac:dyDescent="0.25">
      <c r="A1240" s="228"/>
      <c r="B1240" s="304"/>
      <c r="C1240" s="304"/>
      <c r="D1240" s="282" t="s">
        <v>561</v>
      </c>
      <c r="E1240" s="218">
        <v>1.2</v>
      </c>
      <c r="F1240" s="218">
        <v>2.2999999999999998</v>
      </c>
      <c r="G1240" s="218">
        <f t="shared" si="259"/>
        <v>7</v>
      </c>
      <c r="H1240" s="218">
        <v>3</v>
      </c>
      <c r="I1240" s="218">
        <f t="shared" si="260"/>
        <v>2.76</v>
      </c>
      <c r="J1240" s="346">
        <v>0</v>
      </c>
      <c r="K1240" s="218">
        <f t="shared" si="261"/>
        <v>0</v>
      </c>
      <c r="L1240" s="21"/>
    </row>
    <row r="1241" spans="1:12" s="281" customFormat="1" ht="18" x14ac:dyDescent="0.25">
      <c r="A1241" s="228"/>
      <c r="B1241" s="304"/>
      <c r="C1241" s="304"/>
      <c r="D1241" s="282" t="s">
        <v>304</v>
      </c>
      <c r="E1241" s="218">
        <v>8</v>
      </c>
      <c r="F1241" s="218">
        <v>9.52</v>
      </c>
      <c r="G1241" s="218">
        <f t="shared" si="259"/>
        <v>35.04</v>
      </c>
      <c r="H1241" s="218">
        <v>3</v>
      </c>
      <c r="I1241" s="218">
        <f t="shared" si="260"/>
        <v>76.16</v>
      </c>
      <c r="J1241" s="346">
        <v>0</v>
      </c>
      <c r="K1241" s="218">
        <f t="shared" si="261"/>
        <v>0</v>
      </c>
      <c r="L1241" s="21"/>
    </row>
    <row r="1242" spans="1:12" s="281" customFormat="1" ht="18" x14ac:dyDescent="0.25">
      <c r="A1242" s="228"/>
      <c r="B1242" s="304"/>
      <c r="C1242" s="304"/>
      <c r="D1242" s="112"/>
      <c r="E1242" s="112"/>
      <c r="F1242" s="112"/>
      <c r="G1242" s="112"/>
      <c r="H1242" s="112"/>
      <c r="I1242" s="112"/>
      <c r="J1242" s="112"/>
      <c r="K1242" s="311">
        <f>SUM(K1231:K1241)</f>
        <v>0</v>
      </c>
      <c r="L1242" s="21"/>
    </row>
    <row r="1243" spans="1:12" s="281" customFormat="1" ht="31.5" customHeight="1" x14ac:dyDescent="0.25">
      <c r="A1243" s="228"/>
      <c r="B1243" s="312" t="str">
        <f>'Planila Orçamentária'!C120</f>
        <v xml:space="preserve">Ajardinamento diversos </v>
      </c>
      <c r="C1243" s="304"/>
      <c r="D1243" s="112"/>
      <c r="E1243" s="112"/>
      <c r="F1243" s="112"/>
      <c r="G1243" s="112"/>
      <c r="H1243" s="112"/>
      <c r="I1243" s="112"/>
      <c r="J1243" s="112"/>
      <c r="K1243" s="311"/>
      <c r="L1243" s="21"/>
    </row>
    <row r="1244" spans="1:12" s="281" customFormat="1" ht="18" x14ac:dyDescent="0.25">
      <c r="A1244" s="228"/>
      <c r="B1244" s="304"/>
      <c r="C1244" s="304"/>
      <c r="D1244" s="282" t="s">
        <v>295</v>
      </c>
      <c r="E1244" s="218">
        <v>1.25</v>
      </c>
      <c r="F1244" s="218">
        <v>2.35</v>
      </c>
      <c r="G1244" s="218">
        <f t="shared" ref="G1244:G1254" si="262">E1244*2+F1244*2</f>
        <v>7.2</v>
      </c>
      <c r="H1244" s="218">
        <v>3</v>
      </c>
      <c r="I1244" s="218">
        <f t="shared" ref="I1244:I1254" si="263">E1244*F1244</f>
        <v>2.9375</v>
      </c>
      <c r="J1244" s="346">
        <v>0</v>
      </c>
      <c r="K1244" s="218">
        <f>J1244</f>
        <v>0</v>
      </c>
      <c r="L1244" s="21"/>
    </row>
    <row r="1245" spans="1:12" s="281" customFormat="1" ht="18" x14ac:dyDescent="0.25">
      <c r="A1245" s="228"/>
      <c r="B1245" s="304"/>
      <c r="C1245" s="304"/>
      <c r="D1245" s="282" t="s">
        <v>297</v>
      </c>
      <c r="E1245" s="218">
        <v>1.25</v>
      </c>
      <c r="F1245" s="218">
        <v>2.35</v>
      </c>
      <c r="G1245" s="218">
        <f t="shared" si="262"/>
        <v>7.2</v>
      </c>
      <c r="H1245" s="218">
        <v>3</v>
      </c>
      <c r="I1245" s="218">
        <f t="shared" si="263"/>
        <v>2.9375</v>
      </c>
      <c r="J1245" s="346">
        <v>0</v>
      </c>
      <c r="K1245" s="218">
        <f t="shared" ref="K1245:K1254" si="264">J1245</f>
        <v>0</v>
      </c>
      <c r="L1245" s="21"/>
    </row>
    <row r="1246" spans="1:12" s="281" customFormat="1" ht="18" x14ac:dyDescent="0.25">
      <c r="A1246" s="228"/>
      <c r="B1246" s="304"/>
      <c r="C1246" s="304"/>
      <c r="D1246" s="282" t="s">
        <v>559</v>
      </c>
      <c r="E1246" s="218">
        <v>2.85</v>
      </c>
      <c r="F1246" s="218">
        <v>2</v>
      </c>
      <c r="G1246" s="218">
        <f t="shared" si="262"/>
        <v>9.6999999999999993</v>
      </c>
      <c r="H1246" s="218">
        <v>3</v>
      </c>
      <c r="I1246" s="218">
        <f t="shared" si="263"/>
        <v>5.7</v>
      </c>
      <c r="J1246" s="346">
        <v>0</v>
      </c>
      <c r="K1246" s="218">
        <f t="shared" si="264"/>
        <v>0</v>
      </c>
      <c r="L1246" s="21"/>
    </row>
    <row r="1247" spans="1:12" s="281" customFormat="1" ht="18" x14ac:dyDescent="0.25">
      <c r="A1247" s="228"/>
      <c r="B1247" s="304"/>
      <c r="C1247" s="304"/>
      <c r="D1247" s="282" t="s">
        <v>299</v>
      </c>
      <c r="E1247" s="218">
        <v>3.69</v>
      </c>
      <c r="F1247" s="218">
        <v>6.3</v>
      </c>
      <c r="G1247" s="218">
        <f t="shared" si="262"/>
        <v>19.98</v>
      </c>
      <c r="H1247" s="218">
        <v>3</v>
      </c>
      <c r="I1247" s="218">
        <f t="shared" si="263"/>
        <v>23.247</v>
      </c>
      <c r="J1247" s="346">
        <v>0</v>
      </c>
      <c r="K1247" s="218">
        <f t="shared" si="264"/>
        <v>0</v>
      </c>
      <c r="L1247" s="21"/>
    </row>
    <row r="1248" spans="1:12" s="281" customFormat="1" ht="18" x14ac:dyDescent="0.25">
      <c r="A1248" s="228"/>
      <c r="B1248" s="304"/>
      <c r="C1248" s="304"/>
      <c r="D1248" s="282" t="s">
        <v>300</v>
      </c>
      <c r="E1248" s="218">
        <v>5.3</v>
      </c>
      <c r="F1248" s="218">
        <v>2.75</v>
      </c>
      <c r="G1248" s="218">
        <f t="shared" si="262"/>
        <v>16.100000000000001</v>
      </c>
      <c r="H1248" s="218">
        <v>3</v>
      </c>
      <c r="I1248" s="218">
        <f t="shared" si="263"/>
        <v>14.574999999999999</v>
      </c>
      <c r="J1248" s="346">
        <v>0</v>
      </c>
      <c r="K1248" s="218">
        <f t="shared" si="264"/>
        <v>0</v>
      </c>
      <c r="L1248" s="21"/>
    </row>
    <row r="1249" spans="1:12" s="281" customFormat="1" ht="18" x14ac:dyDescent="0.25">
      <c r="A1249" s="228"/>
      <c r="B1249" s="304"/>
      <c r="C1249" s="304"/>
      <c r="D1249" s="282" t="s">
        <v>301</v>
      </c>
      <c r="E1249" s="218">
        <v>3.35</v>
      </c>
      <c r="F1249" s="218">
        <v>2.75</v>
      </c>
      <c r="G1249" s="218">
        <f t="shared" si="262"/>
        <v>12.2</v>
      </c>
      <c r="H1249" s="218">
        <v>3</v>
      </c>
      <c r="I1249" s="218">
        <f t="shared" si="263"/>
        <v>9.2125000000000004</v>
      </c>
      <c r="J1249" s="346">
        <v>0</v>
      </c>
      <c r="K1249" s="218">
        <f t="shared" si="264"/>
        <v>0</v>
      </c>
      <c r="L1249" s="21"/>
    </row>
    <row r="1250" spans="1:12" s="281" customFormat="1" ht="18" x14ac:dyDescent="0.25">
      <c r="A1250" s="228"/>
      <c r="B1250" s="304"/>
      <c r="C1250" s="304"/>
      <c r="D1250" s="282" t="s">
        <v>302</v>
      </c>
      <c r="E1250" s="218">
        <v>5</v>
      </c>
      <c r="F1250" s="218">
        <v>3.34</v>
      </c>
      <c r="G1250" s="218">
        <f t="shared" si="262"/>
        <v>16.68</v>
      </c>
      <c r="H1250" s="218">
        <v>3</v>
      </c>
      <c r="I1250" s="218">
        <f t="shared" si="263"/>
        <v>16.7</v>
      </c>
      <c r="J1250" s="346">
        <v>0</v>
      </c>
      <c r="K1250" s="218">
        <f t="shared" si="264"/>
        <v>0</v>
      </c>
      <c r="L1250" s="21"/>
    </row>
    <row r="1251" spans="1:12" s="281" customFormat="1" ht="18" x14ac:dyDescent="0.25">
      <c r="A1251" s="228"/>
      <c r="B1251" s="304"/>
      <c r="C1251" s="304"/>
      <c r="D1251" s="282" t="s">
        <v>560</v>
      </c>
      <c r="E1251" s="218">
        <v>1.2</v>
      </c>
      <c r="F1251" s="218">
        <v>2.4500000000000002</v>
      </c>
      <c r="G1251" s="218">
        <f t="shared" si="262"/>
        <v>7.3000000000000007</v>
      </c>
      <c r="H1251" s="218">
        <v>3</v>
      </c>
      <c r="I1251" s="218">
        <f t="shared" si="263"/>
        <v>2.94</v>
      </c>
      <c r="J1251" s="346">
        <v>0</v>
      </c>
      <c r="K1251" s="218">
        <f t="shared" si="264"/>
        <v>0</v>
      </c>
      <c r="L1251" s="21"/>
    </row>
    <row r="1252" spans="1:12" s="281" customFormat="1" ht="18" x14ac:dyDescent="0.25">
      <c r="A1252" s="228"/>
      <c r="B1252" s="304"/>
      <c r="C1252" s="304"/>
      <c r="D1252" s="282" t="s">
        <v>303</v>
      </c>
      <c r="E1252" s="218">
        <v>5</v>
      </c>
      <c r="F1252" s="218">
        <v>3.34</v>
      </c>
      <c r="G1252" s="218">
        <f t="shared" si="262"/>
        <v>16.68</v>
      </c>
      <c r="H1252" s="218">
        <v>3</v>
      </c>
      <c r="I1252" s="218">
        <f t="shared" si="263"/>
        <v>16.7</v>
      </c>
      <c r="J1252" s="346">
        <v>0</v>
      </c>
      <c r="K1252" s="218">
        <f t="shared" si="264"/>
        <v>0</v>
      </c>
      <c r="L1252" s="21"/>
    </row>
    <row r="1253" spans="1:12" s="281" customFormat="1" ht="18" x14ac:dyDescent="0.25">
      <c r="A1253" s="228"/>
      <c r="B1253" s="304"/>
      <c r="C1253" s="304"/>
      <c r="D1253" s="282" t="s">
        <v>561</v>
      </c>
      <c r="E1253" s="218">
        <v>1.2</v>
      </c>
      <c r="F1253" s="218">
        <v>2.2999999999999998</v>
      </c>
      <c r="G1253" s="218">
        <f t="shared" si="262"/>
        <v>7</v>
      </c>
      <c r="H1253" s="218">
        <v>3</v>
      </c>
      <c r="I1253" s="218">
        <f t="shared" si="263"/>
        <v>2.76</v>
      </c>
      <c r="J1253" s="346">
        <v>0</v>
      </c>
      <c r="K1253" s="218">
        <f t="shared" si="264"/>
        <v>0</v>
      </c>
      <c r="L1253" s="21"/>
    </row>
    <row r="1254" spans="1:12" s="281" customFormat="1" ht="18" x14ac:dyDescent="0.25">
      <c r="A1254" s="228"/>
      <c r="B1254" s="304"/>
      <c r="C1254" s="304"/>
      <c r="D1254" s="282" t="s">
        <v>304</v>
      </c>
      <c r="E1254" s="218">
        <v>8</v>
      </c>
      <c r="F1254" s="218">
        <v>9.52</v>
      </c>
      <c r="G1254" s="218">
        <f t="shared" si="262"/>
        <v>35.04</v>
      </c>
      <c r="H1254" s="218">
        <v>3</v>
      </c>
      <c r="I1254" s="218">
        <f t="shared" si="263"/>
        <v>76.16</v>
      </c>
      <c r="J1254" s="346">
        <v>0</v>
      </c>
      <c r="K1254" s="218">
        <f t="shared" si="264"/>
        <v>0</v>
      </c>
      <c r="L1254" s="21"/>
    </row>
    <row r="1255" spans="1:12" s="281" customFormat="1" ht="18" x14ac:dyDescent="0.25">
      <c r="A1255" s="228"/>
      <c r="B1255" s="304"/>
      <c r="C1255" s="304"/>
      <c r="D1255" s="112"/>
      <c r="E1255" s="112"/>
      <c r="F1255" s="112"/>
      <c r="G1255" s="112"/>
      <c r="H1255" s="112"/>
      <c r="I1255" s="112"/>
      <c r="J1255" s="112"/>
      <c r="K1255" s="311">
        <f>SUM(K1244:K1254)</f>
        <v>0</v>
      </c>
      <c r="L1255" s="21"/>
    </row>
    <row r="1256" spans="1:12" s="281" customFormat="1" ht="40.5" customHeight="1" x14ac:dyDescent="0.25">
      <c r="A1256" s="228"/>
      <c r="B1256" s="312" t="str">
        <f>'Planila Orçamentária'!C121</f>
        <v>Pavimentação em paralelepípedo</v>
      </c>
      <c r="C1256" s="304"/>
      <c r="D1256" s="112"/>
      <c r="E1256" s="112"/>
      <c r="F1256" s="112"/>
      <c r="G1256" s="112"/>
      <c r="H1256" s="112"/>
      <c r="I1256" s="112"/>
      <c r="J1256" s="112"/>
      <c r="K1256" s="311"/>
      <c r="L1256" s="21"/>
    </row>
    <row r="1257" spans="1:12" s="281" customFormat="1" ht="18" x14ac:dyDescent="0.25">
      <c r="A1257" s="228"/>
      <c r="B1257" s="304"/>
      <c r="C1257" s="304"/>
      <c r="D1257" s="282" t="s">
        <v>295</v>
      </c>
      <c r="E1257" s="218">
        <v>1.25</v>
      </c>
      <c r="F1257" s="218">
        <v>2.35</v>
      </c>
      <c r="G1257" s="218">
        <f t="shared" ref="G1257:G1267" si="265">E1257*2+F1257*2</f>
        <v>7.2</v>
      </c>
      <c r="H1257" s="218">
        <v>3</v>
      </c>
      <c r="I1257" s="218">
        <f t="shared" ref="I1257:I1267" si="266">E1257*F1257</f>
        <v>2.9375</v>
      </c>
      <c r="J1257" s="112"/>
      <c r="K1257" s="218">
        <f>J1257</f>
        <v>0</v>
      </c>
      <c r="L1257" s="21"/>
    </row>
    <row r="1258" spans="1:12" s="281" customFormat="1" ht="18" x14ac:dyDescent="0.25">
      <c r="A1258" s="228"/>
      <c r="B1258" s="304"/>
      <c r="C1258" s="304"/>
      <c r="D1258" s="282" t="s">
        <v>297</v>
      </c>
      <c r="E1258" s="218">
        <v>1.25</v>
      </c>
      <c r="F1258" s="218">
        <v>2.35</v>
      </c>
      <c r="G1258" s="218">
        <f t="shared" si="265"/>
        <v>7.2</v>
      </c>
      <c r="H1258" s="218">
        <v>3</v>
      </c>
      <c r="I1258" s="218">
        <f t="shared" si="266"/>
        <v>2.9375</v>
      </c>
      <c r="J1258" s="112"/>
      <c r="K1258" s="218">
        <f t="shared" ref="K1258:K1267" si="267">J1258</f>
        <v>0</v>
      </c>
      <c r="L1258" s="21"/>
    </row>
    <row r="1259" spans="1:12" s="281" customFormat="1" ht="18" x14ac:dyDescent="0.25">
      <c r="A1259" s="228"/>
      <c r="B1259" s="304"/>
      <c r="C1259" s="304"/>
      <c r="D1259" s="282" t="s">
        <v>559</v>
      </c>
      <c r="E1259" s="218">
        <v>2.85</v>
      </c>
      <c r="F1259" s="218">
        <v>2</v>
      </c>
      <c r="G1259" s="218">
        <f t="shared" si="265"/>
        <v>9.6999999999999993</v>
      </c>
      <c r="H1259" s="218">
        <v>3</v>
      </c>
      <c r="I1259" s="218">
        <f t="shared" si="266"/>
        <v>5.7</v>
      </c>
      <c r="J1259" s="112"/>
      <c r="K1259" s="218">
        <f t="shared" si="267"/>
        <v>0</v>
      </c>
      <c r="L1259" s="21"/>
    </row>
    <row r="1260" spans="1:12" s="281" customFormat="1" ht="18" x14ac:dyDescent="0.25">
      <c r="A1260" s="228"/>
      <c r="B1260" s="304"/>
      <c r="C1260" s="304"/>
      <c r="D1260" s="282" t="s">
        <v>299</v>
      </c>
      <c r="E1260" s="218">
        <v>3.69</v>
      </c>
      <c r="F1260" s="218">
        <v>6.3</v>
      </c>
      <c r="G1260" s="218">
        <f t="shared" si="265"/>
        <v>19.98</v>
      </c>
      <c r="H1260" s="218">
        <v>3</v>
      </c>
      <c r="I1260" s="218">
        <f t="shared" si="266"/>
        <v>23.247</v>
      </c>
      <c r="J1260" s="112"/>
      <c r="K1260" s="218">
        <f t="shared" si="267"/>
        <v>0</v>
      </c>
      <c r="L1260" s="21"/>
    </row>
    <row r="1261" spans="1:12" s="281" customFormat="1" ht="18" x14ac:dyDescent="0.25">
      <c r="A1261" s="228"/>
      <c r="B1261" s="304"/>
      <c r="C1261" s="304"/>
      <c r="D1261" s="282" t="s">
        <v>300</v>
      </c>
      <c r="E1261" s="218">
        <v>5.3</v>
      </c>
      <c r="F1261" s="218">
        <v>2.75</v>
      </c>
      <c r="G1261" s="218">
        <f t="shared" si="265"/>
        <v>16.100000000000001</v>
      </c>
      <c r="H1261" s="218">
        <v>3</v>
      </c>
      <c r="I1261" s="218">
        <f t="shared" si="266"/>
        <v>14.574999999999999</v>
      </c>
      <c r="J1261" s="346">
        <v>88.44</v>
      </c>
      <c r="K1261" s="218">
        <f t="shared" si="267"/>
        <v>88.44</v>
      </c>
      <c r="L1261" s="21"/>
    </row>
    <row r="1262" spans="1:12" s="281" customFormat="1" ht="18" x14ac:dyDescent="0.25">
      <c r="A1262" s="228"/>
      <c r="B1262" s="304"/>
      <c r="C1262" s="304"/>
      <c r="D1262" s="282" t="s">
        <v>301</v>
      </c>
      <c r="E1262" s="218">
        <v>3.35</v>
      </c>
      <c r="F1262" s="218">
        <v>2.75</v>
      </c>
      <c r="G1262" s="218">
        <f t="shared" si="265"/>
        <v>12.2</v>
      </c>
      <c r="H1262" s="218">
        <v>3</v>
      </c>
      <c r="I1262" s="218">
        <f t="shared" si="266"/>
        <v>9.2125000000000004</v>
      </c>
      <c r="J1262" s="112"/>
      <c r="K1262" s="218">
        <f t="shared" si="267"/>
        <v>0</v>
      </c>
      <c r="L1262" s="21"/>
    </row>
    <row r="1263" spans="1:12" s="281" customFormat="1" ht="18" x14ac:dyDescent="0.25">
      <c r="A1263" s="228"/>
      <c r="B1263" s="304"/>
      <c r="C1263" s="304"/>
      <c r="D1263" s="282" t="s">
        <v>302</v>
      </c>
      <c r="E1263" s="218">
        <v>5</v>
      </c>
      <c r="F1263" s="218">
        <v>3.34</v>
      </c>
      <c r="G1263" s="218">
        <f t="shared" si="265"/>
        <v>16.68</v>
      </c>
      <c r="H1263" s="218">
        <v>3</v>
      </c>
      <c r="I1263" s="218">
        <f t="shared" si="266"/>
        <v>16.7</v>
      </c>
      <c r="J1263" s="112"/>
      <c r="K1263" s="218">
        <f t="shared" si="267"/>
        <v>0</v>
      </c>
      <c r="L1263" s="21"/>
    </row>
    <row r="1264" spans="1:12" s="281" customFormat="1" ht="18" x14ac:dyDescent="0.25">
      <c r="A1264" s="228"/>
      <c r="B1264" s="304"/>
      <c r="C1264" s="304"/>
      <c r="D1264" s="282" t="s">
        <v>560</v>
      </c>
      <c r="E1264" s="218">
        <v>1.2</v>
      </c>
      <c r="F1264" s="218">
        <v>2.4500000000000002</v>
      </c>
      <c r="G1264" s="218">
        <f t="shared" si="265"/>
        <v>7.3000000000000007</v>
      </c>
      <c r="H1264" s="218">
        <v>3</v>
      </c>
      <c r="I1264" s="218">
        <f t="shared" si="266"/>
        <v>2.94</v>
      </c>
      <c r="J1264" s="112"/>
      <c r="K1264" s="218">
        <f t="shared" si="267"/>
        <v>0</v>
      </c>
      <c r="L1264" s="21"/>
    </row>
    <row r="1265" spans="1:12" s="281" customFormat="1" ht="18" x14ac:dyDescent="0.25">
      <c r="A1265" s="228"/>
      <c r="B1265" s="304"/>
      <c r="C1265" s="304"/>
      <c r="D1265" s="282" t="s">
        <v>303</v>
      </c>
      <c r="E1265" s="218">
        <v>5</v>
      </c>
      <c r="F1265" s="218">
        <v>3.34</v>
      </c>
      <c r="G1265" s="218">
        <f t="shared" si="265"/>
        <v>16.68</v>
      </c>
      <c r="H1265" s="218">
        <v>3</v>
      </c>
      <c r="I1265" s="218">
        <f t="shared" si="266"/>
        <v>16.7</v>
      </c>
      <c r="J1265" s="112"/>
      <c r="K1265" s="218">
        <f t="shared" si="267"/>
        <v>0</v>
      </c>
      <c r="L1265" s="21"/>
    </row>
    <row r="1266" spans="1:12" s="281" customFormat="1" ht="18" x14ac:dyDescent="0.25">
      <c r="A1266" s="228"/>
      <c r="B1266" s="304"/>
      <c r="C1266" s="304"/>
      <c r="D1266" s="282" t="s">
        <v>561</v>
      </c>
      <c r="E1266" s="218">
        <v>1.2</v>
      </c>
      <c r="F1266" s="218">
        <v>2.2999999999999998</v>
      </c>
      <c r="G1266" s="218">
        <f t="shared" si="265"/>
        <v>7</v>
      </c>
      <c r="H1266" s="218">
        <v>3</v>
      </c>
      <c r="I1266" s="218">
        <f t="shared" si="266"/>
        <v>2.76</v>
      </c>
      <c r="J1266" s="112"/>
      <c r="K1266" s="218">
        <f t="shared" si="267"/>
        <v>0</v>
      </c>
      <c r="L1266" s="21"/>
    </row>
    <row r="1267" spans="1:12" s="281" customFormat="1" ht="18" x14ac:dyDescent="0.25">
      <c r="A1267" s="228"/>
      <c r="B1267" s="304"/>
      <c r="C1267" s="304"/>
      <c r="D1267" s="282" t="s">
        <v>304</v>
      </c>
      <c r="E1267" s="218">
        <v>8</v>
      </c>
      <c r="F1267" s="218">
        <v>9.52</v>
      </c>
      <c r="G1267" s="218">
        <f t="shared" si="265"/>
        <v>35.04</v>
      </c>
      <c r="H1267" s="218">
        <v>3</v>
      </c>
      <c r="I1267" s="218">
        <f t="shared" si="266"/>
        <v>76.16</v>
      </c>
      <c r="J1267" s="112"/>
      <c r="K1267" s="218">
        <f t="shared" si="267"/>
        <v>0</v>
      </c>
      <c r="L1267" s="21"/>
    </row>
    <row r="1268" spans="1:12" s="281" customFormat="1" ht="18" x14ac:dyDescent="0.25">
      <c r="A1268" s="228"/>
      <c r="B1268" s="304"/>
      <c r="C1268" s="304"/>
      <c r="D1268" s="112"/>
      <c r="E1268" s="112"/>
      <c r="F1268" s="112"/>
      <c r="G1268" s="112"/>
      <c r="H1268" s="112"/>
      <c r="I1268" s="112"/>
      <c r="J1268" s="112"/>
      <c r="K1268" s="311">
        <f>SUM(K1257:K1267)</f>
        <v>88.44</v>
      </c>
      <c r="L1268" s="21"/>
    </row>
    <row r="1269" spans="1:12" s="281" customFormat="1" ht="27.75" customHeight="1" x14ac:dyDescent="0.25">
      <c r="A1269" s="228"/>
      <c r="B1269" s="312" t="str">
        <f>'Planila Orçamentária'!C122</f>
        <v xml:space="preserve">Forro de gesso </v>
      </c>
      <c r="C1269" s="304"/>
      <c r="D1269" s="112"/>
      <c r="E1269" s="112"/>
      <c r="F1269" s="112"/>
      <c r="G1269" s="112"/>
      <c r="H1269" s="112"/>
      <c r="I1269" s="112"/>
      <c r="J1269" s="112"/>
      <c r="K1269" s="311"/>
      <c r="L1269" s="21"/>
    </row>
    <row r="1270" spans="1:12" s="281" customFormat="1" ht="18" x14ac:dyDescent="0.25">
      <c r="A1270" s="228"/>
      <c r="B1270" s="304"/>
      <c r="C1270" s="304"/>
      <c r="D1270" s="282" t="s">
        <v>295</v>
      </c>
      <c r="E1270" s="218">
        <v>1.25</v>
      </c>
      <c r="F1270" s="218">
        <v>2.35</v>
      </c>
      <c r="G1270" s="218">
        <f t="shared" ref="G1270:G1280" si="268">E1270*2+F1270*2</f>
        <v>7.2</v>
      </c>
      <c r="H1270" s="218">
        <v>3</v>
      </c>
      <c r="I1270" s="218">
        <f t="shared" ref="I1270:I1280" si="269">E1270*F1270</f>
        <v>2.9375</v>
      </c>
      <c r="J1270" s="112"/>
      <c r="K1270" s="218">
        <f>I1270</f>
        <v>2.9375</v>
      </c>
      <c r="L1270" s="21"/>
    </row>
    <row r="1271" spans="1:12" s="281" customFormat="1" ht="18" x14ac:dyDescent="0.25">
      <c r="A1271" s="228"/>
      <c r="B1271" s="304"/>
      <c r="C1271" s="304"/>
      <c r="D1271" s="282" t="s">
        <v>297</v>
      </c>
      <c r="E1271" s="218">
        <v>1.25</v>
      </c>
      <c r="F1271" s="218">
        <v>2.35</v>
      </c>
      <c r="G1271" s="218">
        <f t="shared" si="268"/>
        <v>7.2</v>
      </c>
      <c r="H1271" s="218">
        <v>3</v>
      </c>
      <c r="I1271" s="218">
        <f t="shared" si="269"/>
        <v>2.9375</v>
      </c>
      <c r="J1271" s="112"/>
      <c r="K1271" s="218">
        <f t="shared" ref="K1271:K1280" si="270">I1271</f>
        <v>2.9375</v>
      </c>
      <c r="L1271" s="21"/>
    </row>
    <row r="1272" spans="1:12" s="281" customFormat="1" ht="18" x14ac:dyDescent="0.25">
      <c r="A1272" s="228"/>
      <c r="B1272" s="304"/>
      <c r="C1272" s="304"/>
      <c r="D1272" s="282" t="s">
        <v>559</v>
      </c>
      <c r="E1272" s="218">
        <v>2.85</v>
      </c>
      <c r="F1272" s="218">
        <v>2</v>
      </c>
      <c r="G1272" s="218">
        <f t="shared" si="268"/>
        <v>9.6999999999999993</v>
      </c>
      <c r="H1272" s="218">
        <v>3</v>
      </c>
      <c r="I1272" s="218">
        <f t="shared" si="269"/>
        <v>5.7</v>
      </c>
      <c r="J1272" s="112"/>
      <c r="K1272" s="218">
        <f t="shared" si="270"/>
        <v>5.7</v>
      </c>
      <c r="L1272" s="21"/>
    </row>
    <row r="1273" spans="1:12" s="281" customFormat="1" ht="18" x14ac:dyDescent="0.25">
      <c r="A1273" s="228"/>
      <c r="B1273" s="304"/>
      <c r="C1273" s="304"/>
      <c r="D1273" s="282" t="s">
        <v>299</v>
      </c>
      <c r="E1273" s="218">
        <v>3.69</v>
      </c>
      <c r="F1273" s="218">
        <v>6.3</v>
      </c>
      <c r="G1273" s="218">
        <f t="shared" si="268"/>
        <v>19.98</v>
      </c>
      <c r="H1273" s="218">
        <v>3</v>
      </c>
      <c r="I1273" s="218">
        <f t="shared" si="269"/>
        <v>23.247</v>
      </c>
      <c r="J1273" s="112"/>
      <c r="K1273" s="218">
        <f t="shared" si="270"/>
        <v>23.247</v>
      </c>
      <c r="L1273" s="21"/>
    </row>
    <row r="1274" spans="1:12" s="281" customFormat="1" ht="18" x14ac:dyDescent="0.25">
      <c r="A1274" s="228"/>
      <c r="B1274" s="304"/>
      <c r="C1274" s="304"/>
      <c r="D1274" s="282" t="s">
        <v>300</v>
      </c>
      <c r="E1274" s="218">
        <v>5.3</v>
      </c>
      <c r="F1274" s="218">
        <v>2.75</v>
      </c>
      <c r="G1274" s="218">
        <f t="shared" si="268"/>
        <v>16.100000000000001</v>
      </c>
      <c r="H1274" s="218">
        <v>3</v>
      </c>
      <c r="I1274" s="218">
        <f t="shared" si="269"/>
        <v>14.574999999999999</v>
      </c>
      <c r="J1274" s="112"/>
      <c r="K1274" s="218">
        <f t="shared" si="270"/>
        <v>14.574999999999999</v>
      </c>
      <c r="L1274" s="21"/>
    </row>
    <row r="1275" spans="1:12" s="281" customFormat="1" ht="18" x14ac:dyDescent="0.25">
      <c r="A1275" s="228"/>
      <c r="B1275" s="304"/>
      <c r="C1275" s="304"/>
      <c r="D1275" s="282" t="s">
        <v>301</v>
      </c>
      <c r="E1275" s="218">
        <v>3.35</v>
      </c>
      <c r="F1275" s="218">
        <v>2.75</v>
      </c>
      <c r="G1275" s="218">
        <f t="shared" si="268"/>
        <v>12.2</v>
      </c>
      <c r="H1275" s="218">
        <v>3</v>
      </c>
      <c r="I1275" s="218">
        <f t="shared" si="269"/>
        <v>9.2125000000000004</v>
      </c>
      <c r="J1275" s="112"/>
      <c r="K1275" s="218">
        <f t="shared" si="270"/>
        <v>9.2125000000000004</v>
      </c>
      <c r="L1275" s="21"/>
    </row>
    <row r="1276" spans="1:12" s="281" customFormat="1" ht="18" x14ac:dyDescent="0.25">
      <c r="A1276" s="228"/>
      <c r="B1276" s="304"/>
      <c r="C1276" s="304"/>
      <c r="D1276" s="282" t="s">
        <v>302</v>
      </c>
      <c r="E1276" s="218">
        <v>5</v>
      </c>
      <c r="F1276" s="218">
        <v>3.34</v>
      </c>
      <c r="G1276" s="218">
        <f t="shared" si="268"/>
        <v>16.68</v>
      </c>
      <c r="H1276" s="218">
        <v>3</v>
      </c>
      <c r="I1276" s="218">
        <f t="shared" si="269"/>
        <v>16.7</v>
      </c>
      <c r="J1276" s="112"/>
      <c r="K1276" s="218">
        <f t="shared" si="270"/>
        <v>16.7</v>
      </c>
      <c r="L1276" s="21"/>
    </row>
    <row r="1277" spans="1:12" s="281" customFormat="1" ht="18" x14ac:dyDescent="0.25">
      <c r="A1277" s="228"/>
      <c r="B1277" s="304"/>
      <c r="C1277" s="304"/>
      <c r="D1277" s="282" t="s">
        <v>560</v>
      </c>
      <c r="E1277" s="218">
        <v>1.2</v>
      </c>
      <c r="F1277" s="218">
        <v>2.4500000000000002</v>
      </c>
      <c r="G1277" s="218">
        <f t="shared" si="268"/>
        <v>7.3000000000000007</v>
      </c>
      <c r="H1277" s="218">
        <v>3</v>
      </c>
      <c r="I1277" s="218">
        <f t="shared" si="269"/>
        <v>2.94</v>
      </c>
      <c r="J1277" s="112"/>
      <c r="K1277" s="218">
        <f t="shared" si="270"/>
        <v>2.94</v>
      </c>
      <c r="L1277" s="21"/>
    </row>
    <row r="1278" spans="1:12" s="281" customFormat="1" ht="18" x14ac:dyDescent="0.25">
      <c r="A1278" s="228"/>
      <c r="B1278" s="304"/>
      <c r="C1278" s="304"/>
      <c r="D1278" s="282" t="s">
        <v>303</v>
      </c>
      <c r="E1278" s="218">
        <v>5</v>
      </c>
      <c r="F1278" s="218">
        <v>3.34</v>
      </c>
      <c r="G1278" s="218">
        <f t="shared" si="268"/>
        <v>16.68</v>
      </c>
      <c r="H1278" s="218">
        <v>3</v>
      </c>
      <c r="I1278" s="218">
        <f t="shared" si="269"/>
        <v>16.7</v>
      </c>
      <c r="J1278" s="112"/>
      <c r="K1278" s="218">
        <f t="shared" si="270"/>
        <v>16.7</v>
      </c>
      <c r="L1278" s="21"/>
    </row>
    <row r="1279" spans="1:12" s="281" customFormat="1" ht="18" x14ac:dyDescent="0.25">
      <c r="A1279" s="228"/>
      <c r="B1279" s="304"/>
      <c r="C1279" s="304"/>
      <c r="D1279" s="282" t="s">
        <v>561</v>
      </c>
      <c r="E1279" s="218">
        <v>1.2</v>
      </c>
      <c r="F1279" s="218">
        <v>2.2999999999999998</v>
      </c>
      <c r="G1279" s="218">
        <f t="shared" si="268"/>
        <v>7</v>
      </c>
      <c r="H1279" s="218">
        <v>3</v>
      </c>
      <c r="I1279" s="218">
        <f t="shared" si="269"/>
        <v>2.76</v>
      </c>
      <c r="J1279" s="112"/>
      <c r="K1279" s="218">
        <f t="shared" si="270"/>
        <v>2.76</v>
      </c>
      <c r="L1279" s="21"/>
    </row>
    <row r="1280" spans="1:12" s="281" customFormat="1" ht="18" x14ac:dyDescent="0.25">
      <c r="A1280" s="228"/>
      <c r="B1280" s="304"/>
      <c r="C1280" s="304"/>
      <c r="D1280" s="282" t="s">
        <v>304</v>
      </c>
      <c r="E1280" s="218">
        <v>8</v>
      </c>
      <c r="F1280" s="218">
        <v>9.52</v>
      </c>
      <c r="G1280" s="218">
        <f t="shared" si="268"/>
        <v>35.04</v>
      </c>
      <c r="H1280" s="218">
        <v>3</v>
      </c>
      <c r="I1280" s="218">
        <f t="shared" si="269"/>
        <v>76.16</v>
      </c>
      <c r="J1280" s="112"/>
      <c r="K1280" s="218">
        <f t="shared" si="270"/>
        <v>76.16</v>
      </c>
      <c r="L1280" s="21"/>
    </row>
    <row r="1281" spans="1:12" s="281" customFormat="1" ht="18" x14ac:dyDescent="0.25">
      <c r="A1281" s="228"/>
      <c r="B1281" s="304"/>
      <c r="C1281" s="304"/>
      <c r="D1281" s="112"/>
      <c r="E1281" s="112"/>
      <c r="F1281" s="112"/>
      <c r="G1281" s="112"/>
      <c r="H1281" s="112"/>
      <c r="I1281" s="112"/>
      <c r="J1281" s="112"/>
      <c r="K1281" s="311">
        <f>SUM(K1270:K1280)</f>
        <v>173.86950000000002</v>
      </c>
      <c r="L1281" s="21"/>
    </row>
    <row r="1282" spans="1:12" s="281" customFormat="1" ht="45" customHeight="1" x14ac:dyDescent="0.25">
      <c r="A1282" s="228"/>
      <c r="B1282" s="312" t="str">
        <f>'Planila Orçamentária'!C123</f>
        <v>Forro PVC sob marquise</v>
      </c>
      <c r="C1282" s="304"/>
      <c r="D1282" s="112"/>
      <c r="E1282" s="112"/>
      <c r="F1282" s="112"/>
      <c r="G1282" s="112"/>
      <c r="H1282" s="112"/>
      <c r="I1282" s="112"/>
      <c r="J1282" s="112"/>
      <c r="K1282" s="311"/>
      <c r="L1282" s="21"/>
    </row>
    <row r="1283" spans="1:12" s="281" customFormat="1" ht="18" x14ac:dyDescent="0.25">
      <c r="A1283" s="228"/>
      <c r="B1283" s="304"/>
      <c r="C1283" s="304"/>
      <c r="D1283" s="282" t="s">
        <v>295</v>
      </c>
      <c r="E1283" s="218">
        <v>1.25</v>
      </c>
      <c r="F1283" s="218">
        <v>2.35</v>
      </c>
      <c r="G1283" s="218">
        <f t="shared" ref="G1283:G1293" si="271">E1283*2+F1283*2</f>
        <v>7.2</v>
      </c>
      <c r="H1283" s="218">
        <v>3</v>
      </c>
      <c r="I1283" s="218">
        <f t="shared" ref="I1283:I1293" si="272">E1283*F1283</f>
        <v>2.9375</v>
      </c>
      <c r="J1283" s="346">
        <v>0</v>
      </c>
      <c r="K1283" s="218">
        <f>J1283</f>
        <v>0</v>
      </c>
      <c r="L1283" s="21"/>
    </row>
    <row r="1284" spans="1:12" s="281" customFormat="1" ht="18" x14ac:dyDescent="0.25">
      <c r="A1284" s="228"/>
      <c r="B1284" s="304"/>
      <c r="C1284" s="304"/>
      <c r="D1284" s="282" t="s">
        <v>297</v>
      </c>
      <c r="E1284" s="218">
        <v>1.25</v>
      </c>
      <c r="F1284" s="218">
        <v>2.35</v>
      </c>
      <c r="G1284" s="218">
        <f t="shared" si="271"/>
        <v>7.2</v>
      </c>
      <c r="H1284" s="218">
        <v>3</v>
      </c>
      <c r="I1284" s="218">
        <f t="shared" si="272"/>
        <v>2.9375</v>
      </c>
      <c r="J1284" s="346">
        <v>0</v>
      </c>
      <c r="K1284" s="218">
        <f t="shared" ref="K1284:K1293" si="273">J1284</f>
        <v>0</v>
      </c>
      <c r="L1284" s="21"/>
    </row>
    <row r="1285" spans="1:12" s="281" customFormat="1" ht="18" x14ac:dyDescent="0.25">
      <c r="A1285" s="228"/>
      <c r="B1285" s="304"/>
      <c r="C1285" s="304"/>
      <c r="D1285" s="282" t="s">
        <v>559</v>
      </c>
      <c r="E1285" s="218">
        <v>2.85</v>
      </c>
      <c r="F1285" s="218">
        <v>2</v>
      </c>
      <c r="G1285" s="218">
        <f t="shared" si="271"/>
        <v>9.6999999999999993</v>
      </c>
      <c r="H1285" s="218">
        <v>3</v>
      </c>
      <c r="I1285" s="218">
        <f t="shared" si="272"/>
        <v>5.7</v>
      </c>
      <c r="J1285" s="346">
        <v>0</v>
      </c>
      <c r="K1285" s="218">
        <f t="shared" si="273"/>
        <v>0</v>
      </c>
      <c r="L1285" s="21"/>
    </row>
    <row r="1286" spans="1:12" s="281" customFormat="1" ht="18" x14ac:dyDescent="0.25">
      <c r="A1286" s="228"/>
      <c r="B1286" s="304"/>
      <c r="C1286" s="304"/>
      <c r="D1286" s="282" t="s">
        <v>299</v>
      </c>
      <c r="E1286" s="218">
        <v>3.69</v>
      </c>
      <c r="F1286" s="218">
        <v>6.3</v>
      </c>
      <c r="G1286" s="218">
        <f t="shared" si="271"/>
        <v>19.98</v>
      </c>
      <c r="H1286" s="218">
        <v>3</v>
      </c>
      <c r="I1286" s="218">
        <f t="shared" si="272"/>
        <v>23.247</v>
      </c>
      <c r="J1286" s="346">
        <v>0</v>
      </c>
      <c r="K1286" s="218">
        <f t="shared" si="273"/>
        <v>0</v>
      </c>
      <c r="L1286" s="21"/>
    </row>
    <row r="1287" spans="1:12" s="281" customFormat="1" ht="18" x14ac:dyDescent="0.25">
      <c r="A1287" s="228"/>
      <c r="B1287" s="304"/>
      <c r="C1287" s="304"/>
      <c r="D1287" s="282" t="s">
        <v>300</v>
      </c>
      <c r="E1287" s="218">
        <v>5.3</v>
      </c>
      <c r="F1287" s="218">
        <v>2.75</v>
      </c>
      <c r="G1287" s="218">
        <f t="shared" si="271"/>
        <v>16.100000000000001</v>
      </c>
      <c r="H1287" s="218">
        <v>3</v>
      </c>
      <c r="I1287" s="218">
        <f t="shared" si="272"/>
        <v>14.574999999999999</v>
      </c>
      <c r="J1287" s="346">
        <v>0</v>
      </c>
      <c r="K1287" s="218">
        <f t="shared" si="273"/>
        <v>0</v>
      </c>
      <c r="L1287" s="21"/>
    </row>
    <row r="1288" spans="1:12" s="281" customFormat="1" ht="18" x14ac:dyDescent="0.25">
      <c r="A1288" s="228"/>
      <c r="B1288" s="304"/>
      <c r="C1288" s="304"/>
      <c r="D1288" s="282" t="s">
        <v>301</v>
      </c>
      <c r="E1288" s="218">
        <v>3.35</v>
      </c>
      <c r="F1288" s="218">
        <v>2.75</v>
      </c>
      <c r="G1288" s="218">
        <f t="shared" si="271"/>
        <v>12.2</v>
      </c>
      <c r="H1288" s="218">
        <v>3</v>
      </c>
      <c r="I1288" s="218">
        <f t="shared" si="272"/>
        <v>9.2125000000000004</v>
      </c>
      <c r="J1288" s="346">
        <v>0</v>
      </c>
      <c r="K1288" s="218">
        <f t="shared" si="273"/>
        <v>0</v>
      </c>
      <c r="L1288" s="21"/>
    </row>
    <row r="1289" spans="1:12" s="281" customFormat="1" ht="18" x14ac:dyDescent="0.25">
      <c r="A1289" s="228"/>
      <c r="B1289" s="304"/>
      <c r="C1289" s="304"/>
      <c r="D1289" s="282" t="s">
        <v>302</v>
      </c>
      <c r="E1289" s="218">
        <v>5</v>
      </c>
      <c r="F1289" s="218">
        <v>3.34</v>
      </c>
      <c r="G1289" s="218">
        <f t="shared" si="271"/>
        <v>16.68</v>
      </c>
      <c r="H1289" s="218">
        <v>3</v>
      </c>
      <c r="I1289" s="218">
        <f t="shared" si="272"/>
        <v>16.7</v>
      </c>
      <c r="J1289" s="346">
        <v>0</v>
      </c>
      <c r="K1289" s="218">
        <f t="shared" si="273"/>
        <v>0</v>
      </c>
      <c r="L1289" s="21"/>
    </row>
    <row r="1290" spans="1:12" s="281" customFormat="1" ht="18" x14ac:dyDescent="0.25">
      <c r="A1290" s="228"/>
      <c r="B1290" s="304"/>
      <c r="C1290" s="304"/>
      <c r="D1290" s="282" t="s">
        <v>560</v>
      </c>
      <c r="E1290" s="218">
        <v>1.2</v>
      </c>
      <c r="F1290" s="218">
        <v>2.4500000000000002</v>
      </c>
      <c r="G1290" s="218">
        <f t="shared" si="271"/>
        <v>7.3000000000000007</v>
      </c>
      <c r="H1290" s="218">
        <v>3</v>
      </c>
      <c r="I1290" s="218">
        <f t="shared" si="272"/>
        <v>2.94</v>
      </c>
      <c r="J1290" s="346">
        <v>0</v>
      </c>
      <c r="K1290" s="218">
        <f t="shared" si="273"/>
        <v>0</v>
      </c>
      <c r="L1290" s="21"/>
    </row>
    <row r="1291" spans="1:12" s="281" customFormat="1" ht="18" x14ac:dyDescent="0.25">
      <c r="A1291" s="228"/>
      <c r="B1291" s="304"/>
      <c r="C1291" s="304"/>
      <c r="D1291" s="282" t="s">
        <v>303</v>
      </c>
      <c r="E1291" s="218">
        <v>5</v>
      </c>
      <c r="F1291" s="218">
        <v>3.34</v>
      </c>
      <c r="G1291" s="218">
        <f t="shared" si="271"/>
        <v>16.68</v>
      </c>
      <c r="H1291" s="218">
        <v>3</v>
      </c>
      <c r="I1291" s="218">
        <f t="shared" si="272"/>
        <v>16.7</v>
      </c>
      <c r="J1291" s="346">
        <v>0</v>
      </c>
      <c r="K1291" s="218">
        <f t="shared" si="273"/>
        <v>0</v>
      </c>
      <c r="L1291" s="21"/>
    </row>
    <row r="1292" spans="1:12" s="281" customFormat="1" ht="18" x14ac:dyDescent="0.25">
      <c r="A1292" s="228"/>
      <c r="B1292" s="304"/>
      <c r="C1292" s="304"/>
      <c r="D1292" s="282" t="s">
        <v>561</v>
      </c>
      <c r="E1292" s="218">
        <v>1.2</v>
      </c>
      <c r="F1292" s="218">
        <v>2.2999999999999998</v>
      </c>
      <c r="G1292" s="218">
        <f t="shared" si="271"/>
        <v>7</v>
      </c>
      <c r="H1292" s="218">
        <v>3</v>
      </c>
      <c r="I1292" s="218">
        <f t="shared" si="272"/>
        <v>2.76</v>
      </c>
      <c r="J1292" s="346">
        <v>0</v>
      </c>
      <c r="K1292" s="218">
        <f t="shared" si="273"/>
        <v>0</v>
      </c>
      <c r="L1292" s="21"/>
    </row>
    <row r="1293" spans="1:12" s="281" customFormat="1" ht="18" x14ac:dyDescent="0.25">
      <c r="A1293" s="228"/>
      <c r="B1293" s="304"/>
      <c r="C1293" s="304"/>
      <c r="D1293" s="282" t="s">
        <v>304</v>
      </c>
      <c r="E1293" s="218">
        <v>8</v>
      </c>
      <c r="F1293" s="218">
        <v>9.52</v>
      </c>
      <c r="G1293" s="218">
        <f t="shared" si="271"/>
        <v>35.04</v>
      </c>
      <c r="H1293" s="218">
        <v>3</v>
      </c>
      <c r="I1293" s="218">
        <f t="shared" si="272"/>
        <v>76.16</v>
      </c>
      <c r="J1293" s="346">
        <v>0</v>
      </c>
      <c r="K1293" s="218">
        <f t="shared" si="273"/>
        <v>0</v>
      </c>
      <c r="L1293" s="21"/>
    </row>
    <row r="1294" spans="1:12" s="281" customFormat="1" ht="18" x14ac:dyDescent="0.25">
      <c r="A1294" s="228"/>
      <c r="B1294" s="304"/>
      <c r="C1294" s="304"/>
      <c r="D1294" s="112"/>
      <c r="E1294" s="112"/>
      <c r="F1294" s="112"/>
      <c r="G1294" s="112"/>
      <c r="H1294" s="112"/>
      <c r="I1294" s="112"/>
      <c r="J1294" s="112"/>
      <c r="K1294" s="311">
        <f>SUM(K1283:K1293)</f>
        <v>0</v>
      </c>
      <c r="L1294" s="21"/>
    </row>
    <row r="1295" spans="1:12" s="281" customFormat="1" ht="32.25" customHeight="1" x14ac:dyDescent="0.25">
      <c r="A1295" s="228"/>
      <c r="B1295" s="312" t="str">
        <f>'Planila Orçamentária'!C124</f>
        <v>Divisória de granito</v>
      </c>
      <c r="C1295" s="304"/>
      <c r="D1295" s="112"/>
      <c r="E1295" s="112"/>
      <c r="F1295" s="112"/>
      <c r="G1295" s="112"/>
      <c r="H1295" s="112"/>
      <c r="I1295" s="112"/>
      <c r="J1295" s="112"/>
      <c r="K1295" s="311"/>
      <c r="L1295" s="21"/>
    </row>
    <row r="1296" spans="1:12" s="281" customFormat="1" ht="18" x14ac:dyDescent="0.25">
      <c r="A1296" s="228"/>
      <c r="B1296" s="304"/>
      <c r="C1296" s="304"/>
      <c r="D1296" s="282" t="s">
        <v>295</v>
      </c>
      <c r="E1296" s="218">
        <v>1.25</v>
      </c>
      <c r="F1296" s="218">
        <v>2.35</v>
      </c>
      <c r="G1296" s="218">
        <f t="shared" ref="G1296:G1306" si="274">E1296*2+F1296*2</f>
        <v>7.2</v>
      </c>
      <c r="H1296" s="218">
        <v>3</v>
      </c>
      <c r="I1296" s="218">
        <f t="shared" ref="I1296:I1306" si="275">E1296*F1296</f>
        <v>2.9375</v>
      </c>
      <c r="J1296" s="346">
        <v>0</v>
      </c>
      <c r="K1296" s="218">
        <f>J1296</f>
        <v>0</v>
      </c>
      <c r="L1296" s="21"/>
    </row>
    <row r="1297" spans="1:12" s="281" customFormat="1" ht="18" x14ac:dyDescent="0.25">
      <c r="A1297" s="228"/>
      <c r="B1297" s="304"/>
      <c r="C1297" s="304"/>
      <c r="D1297" s="282" t="s">
        <v>297</v>
      </c>
      <c r="E1297" s="218">
        <v>1.25</v>
      </c>
      <c r="F1297" s="218">
        <v>2.35</v>
      </c>
      <c r="G1297" s="218">
        <f t="shared" si="274"/>
        <v>7.2</v>
      </c>
      <c r="H1297" s="218">
        <v>3</v>
      </c>
      <c r="I1297" s="218">
        <f t="shared" si="275"/>
        <v>2.9375</v>
      </c>
      <c r="J1297" s="346">
        <v>0</v>
      </c>
      <c r="K1297" s="218">
        <f t="shared" ref="K1297:K1306" si="276">J1297</f>
        <v>0</v>
      </c>
      <c r="L1297" s="21"/>
    </row>
    <row r="1298" spans="1:12" s="281" customFormat="1" ht="18" x14ac:dyDescent="0.25">
      <c r="A1298" s="228"/>
      <c r="B1298" s="304"/>
      <c r="C1298" s="304"/>
      <c r="D1298" s="282" t="s">
        <v>559</v>
      </c>
      <c r="E1298" s="218">
        <v>2.85</v>
      </c>
      <c r="F1298" s="218">
        <v>2</v>
      </c>
      <c r="G1298" s="218">
        <f t="shared" si="274"/>
        <v>9.6999999999999993</v>
      </c>
      <c r="H1298" s="218">
        <v>3</v>
      </c>
      <c r="I1298" s="218">
        <f t="shared" si="275"/>
        <v>5.7</v>
      </c>
      <c r="J1298" s="346">
        <v>0</v>
      </c>
      <c r="K1298" s="218">
        <f t="shared" si="276"/>
        <v>0</v>
      </c>
      <c r="L1298" s="21"/>
    </row>
    <row r="1299" spans="1:12" s="281" customFormat="1" ht="18" x14ac:dyDescent="0.25">
      <c r="A1299" s="228"/>
      <c r="B1299" s="304"/>
      <c r="C1299" s="304"/>
      <c r="D1299" s="282" t="s">
        <v>299</v>
      </c>
      <c r="E1299" s="218">
        <v>3.69</v>
      </c>
      <c r="F1299" s="218">
        <v>6.3</v>
      </c>
      <c r="G1299" s="218">
        <f t="shared" si="274"/>
        <v>19.98</v>
      </c>
      <c r="H1299" s="218">
        <v>3</v>
      </c>
      <c r="I1299" s="218">
        <f t="shared" si="275"/>
        <v>23.247</v>
      </c>
      <c r="J1299" s="346">
        <v>0</v>
      </c>
      <c r="K1299" s="218">
        <f t="shared" si="276"/>
        <v>0</v>
      </c>
      <c r="L1299" s="21"/>
    </row>
    <row r="1300" spans="1:12" s="281" customFormat="1" ht="18" x14ac:dyDescent="0.25">
      <c r="A1300" s="228"/>
      <c r="B1300" s="304"/>
      <c r="C1300" s="304"/>
      <c r="D1300" s="282" t="s">
        <v>300</v>
      </c>
      <c r="E1300" s="218">
        <v>5.3</v>
      </c>
      <c r="F1300" s="218">
        <v>2.75</v>
      </c>
      <c r="G1300" s="218">
        <f t="shared" si="274"/>
        <v>16.100000000000001</v>
      </c>
      <c r="H1300" s="218">
        <v>3</v>
      </c>
      <c r="I1300" s="218">
        <f t="shared" si="275"/>
        <v>14.574999999999999</v>
      </c>
      <c r="J1300" s="346">
        <v>0</v>
      </c>
      <c r="K1300" s="218">
        <f t="shared" si="276"/>
        <v>0</v>
      </c>
      <c r="L1300" s="21"/>
    </row>
    <row r="1301" spans="1:12" s="281" customFormat="1" ht="18" x14ac:dyDescent="0.25">
      <c r="A1301" s="228"/>
      <c r="B1301" s="304"/>
      <c r="C1301" s="304"/>
      <c r="D1301" s="282" t="s">
        <v>301</v>
      </c>
      <c r="E1301" s="218">
        <v>3.35</v>
      </c>
      <c r="F1301" s="218">
        <v>2.75</v>
      </c>
      <c r="G1301" s="218">
        <f t="shared" si="274"/>
        <v>12.2</v>
      </c>
      <c r="H1301" s="218">
        <v>3</v>
      </c>
      <c r="I1301" s="218">
        <f t="shared" si="275"/>
        <v>9.2125000000000004</v>
      </c>
      <c r="J1301" s="346">
        <v>0</v>
      </c>
      <c r="K1301" s="218">
        <f t="shared" si="276"/>
        <v>0</v>
      </c>
      <c r="L1301" s="21"/>
    </row>
    <row r="1302" spans="1:12" s="281" customFormat="1" ht="18" x14ac:dyDescent="0.25">
      <c r="A1302" s="228"/>
      <c r="B1302" s="304"/>
      <c r="C1302" s="304"/>
      <c r="D1302" s="282" t="s">
        <v>302</v>
      </c>
      <c r="E1302" s="218">
        <v>5</v>
      </c>
      <c r="F1302" s="218">
        <v>3.34</v>
      </c>
      <c r="G1302" s="218">
        <f t="shared" si="274"/>
        <v>16.68</v>
      </c>
      <c r="H1302" s="218">
        <v>3</v>
      </c>
      <c r="I1302" s="218">
        <f t="shared" si="275"/>
        <v>16.7</v>
      </c>
      <c r="J1302" s="346">
        <v>0</v>
      </c>
      <c r="K1302" s="218">
        <f t="shared" si="276"/>
        <v>0</v>
      </c>
      <c r="L1302" s="21"/>
    </row>
    <row r="1303" spans="1:12" s="281" customFormat="1" ht="18" x14ac:dyDescent="0.25">
      <c r="A1303" s="228"/>
      <c r="B1303" s="304"/>
      <c r="C1303" s="304"/>
      <c r="D1303" s="282" t="s">
        <v>560</v>
      </c>
      <c r="E1303" s="218">
        <v>1.2</v>
      </c>
      <c r="F1303" s="218">
        <v>2.4500000000000002</v>
      </c>
      <c r="G1303" s="218">
        <f t="shared" si="274"/>
        <v>7.3000000000000007</v>
      </c>
      <c r="H1303" s="218">
        <v>3</v>
      </c>
      <c r="I1303" s="218">
        <f t="shared" si="275"/>
        <v>2.94</v>
      </c>
      <c r="J1303" s="346">
        <v>0</v>
      </c>
      <c r="K1303" s="218">
        <f t="shared" si="276"/>
        <v>0</v>
      </c>
      <c r="L1303" s="21"/>
    </row>
    <row r="1304" spans="1:12" s="281" customFormat="1" ht="18" x14ac:dyDescent="0.25">
      <c r="A1304" s="228"/>
      <c r="B1304" s="304"/>
      <c r="C1304" s="304"/>
      <c r="D1304" s="282" t="s">
        <v>303</v>
      </c>
      <c r="E1304" s="218">
        <v>5</v>
      </c>
      <c r="F1304" s="218">
        <v>3.34</v>
      </c>
      <c r="G1304" s="218">
        <f t="shared" si="274"/>
        <v>16.68</v>
      </c>
      <c r="H1304" s="218">
        <v>3</v>
      </c>
      <c r="I1304" s="218">
        <f t="shared" si="275"/>
        <v>16.7</v>
      </c>
      <c r="J1304" s="346">
        <v>0</v>
      </c>
      <c r="K1304" s="218">
        <f t="shared" si="276"/>
        <v>0</v>
      </c>
      <c r="L1304" s="21"/>
    </row>
    <row r="1305" spans="1:12" s="281" customFormat="1" ht="18" x14ac:dyDescent="0.25">
      <c r="A1305" s="228"/>
      <c r="B1305" s="304"/>
      <c r="C1305" s="304"/>
      <c r="D1305" s="282" t="s">
        <v>561</v>
      </c>
      <c r="E1305" s="218">
        <v>1.2</v>
      </c>
      <c r="F1305" s="218">
        <v>2.2999999999999998</v>
      </c>
      <c r="G1305" s="218">
        <f t="shared" si="274"/>
        <v>7</v>
      </c>
      <c r="H1305" s="218">
        <v>3</v>
      </c>
      <c r="I1305" s="218">
        <f t="shared" si="275"/>
        <v>2.76</v>
      </c>
      <c r="J1305" s="346">
        <v>0</v>
      </c>
      <c r="K1305" s="218">
        <f t="shared" si="276"/>
        <v>0</v>
      </c>
      <c r="L1305" s="21"/>
    </row>
    <row r="1306" spans="1:12" s="281" customFormat="1" ht="18" x14ac:dyDescent="0.25">
      <c r="A1306" s="228"/>
      <c r="B1306" s="304"/>
      <c r="C1306" s="304"/>
      <c r="D1306" s="282" t="s">
        <v>304</v>
      </c>
      <c r="E1306" s="218">
        <v>8</v>
      </c>
      <c r="F1306" s="218">
        <v>9.52</v>
      </c>
      <c r="G1306" s="218">
        <f t="shared" si="274"/>
        <v>35.04</v>
      </c>
      <c r="H1306" s="218">
        <v>3</v>
      </c>
      <c r="I1306" s="218">
        <f t="shared" si="275"/>
        <v>76.16</v>
      </c>
      <c r="J1306" s="346">
        <v>0</v>
      </c>
      <c r="K1306" s="218">
        <f t="shared" si="276"/>
        <v>0</v>
      </c>
      <c r="L1306" s="21"/>
    </row>
    <row r="1307" spans="1:12" s="281" customFormat="1" ht="18" x14ac:dyDescent="0.25">
      <c r="A1307" s="228"/>
      <c r="B1307" s="304"/>
      <c r="C1307" s="304"/>
      <c r="D1307" s="112"/>
      <c r="E1307" s="112"/>
      <c r="F1307" s="112"/>
      <c r="G1307" s="112"/>
      <c r="H1307" s="112"/>
      <c r="I1307" s="112"/>
      <c r="J1307" s="112"/>
      <c r="K1307" s="311">
        <f>SUM(K1296:K1306)</f>
        <v>0</v>
      </c>
      <c r="L1307" s="21"/>
    </row>
    <row r="1308" spans="1:12" s="281" customFormat="1" ht="66" customHeight="1" x14ac:dyDescent="0.25">
      <c r="A1308" s="228"/>
      <c r="B1308" s="312" t="str">
        <f>'Planila Orçamentária'!C125</f>
        <v> MURO CONTORNO DE ALVENARIA. E CONCRETO(PILAR+CINTA),INCLUSIVE PINTURA 1,80m</v>
      </c>
      <c r="C1308" s="304"/>
      <c r="D1308" s="112"/>
      <c r="E1308" s="112"/>
      <c r="F1308" s="112"/>
      <c r="G1308" s="112"/>
      <c r="H1308" s="112"/>
      <c r="I1308" s="112"/>
      <c r="J1308" s="112"/>
      <c r="K1308" s="311"/>
      <c r="L1308" s="21"/>
    </row>
    <row r="1309" spans="1:12" s="281" customFormat="1" ht="18" x14ac:dyDescent="0.25">
      <c r="A1309" s="228"/>
      <c r="B1309" s="304"/>
      <c r="C1309" s="304"/>
      <c r="D1309" s="282" t="s">
        <v>295</v>
      </c>
      <c r="E1309" s="218">
        <v>1.25</v>
      </c>
      <c r="F1309" s="218">
        <v>2.35</v>
      </c>
      <c r="G1309" s="218">
        <f t="shared" ref="G1309:G1319" si="277">E1309*2+F1309*2</f>
        <v>7.2</v>
      </c>
      <c r="H1309" s="218">
        <v>3</v>
      </c>
      <c r="I1309" s="218">
        <f t="shared" ref="I1309:I1319" si="278">E1309*F1309</f>
        <v>2.9375</v>
      </c>
      <c r="J1309" s="112"/>
      <c r="K1309" s="218">
        <f>J1309</f>
        <v>0</v>
      </c>
      <c r="L1309" s="21"/>
    </row>
    <row r="1310" spans="1:12" s="281" customFormat="1" ht="18" x14ac:dyDescent="0.25">
      <c r="A1310" s="228"/>
      <c r="B1310" s="304"/>
      <c r="C1310" s="304"/>
      <c r="D1310" s="282" t="s">
        <v>297</v>
      </c>
      <c r="E1310" s="218">
        <v>1.25</v>
      </c>
      <c r="F1310" s="218">
        <v>2.35</v>
      </c>
      <c r="G1310" s="218">
        <f t="shared" si="277"/>
        <v>7.2</v>
      </c>
      <c r="H1310" s="218">
        <v>3</v>
      </c>
      <c r="I1310" s="218">
        <f t="shared" si="278"/>
        <v>2.9375</v>
      </c>
      <c r="J1310" s="112"/>
      <c r="K1310" s="218">
        <f t="shared" ref="K1310:K1319" si="279">J1310</f>
        <v>0</v>
      </c>
      <c r="L1310" s="21"/>
    </row>
    <row r="1311" spans="1:12" s="281" customFormat="1" ht="18" x14ac:dyDescent="0.25">
      <c r="A1311" s="228"/>
      <c r="B1311" s="304"/>
      <c r="C1311" s="304"/>
      <c r="D1311" s="282" t="s">
        <v>559</v>
      </c>
      <c r="E1311" s="218">
        <v>2.85</v>
      </c>
      <c r="F1311" s="218">
        <v>2</v>
      </c>
      <c r="G1311" s="218">
        <f t="shared" si="277"/>
        <v>9.6999999999999993</v>
      </c>
      <c r="H1311" s="218">
        <v>3</v>
      </c>
      <c r="I1311" s="218">
        <f t="shared" si="278"/>
        <v>5.7</v>
      </c>
      <c r="J1311" s="112"/>
      <c r="K1311" s="218">
        <f t="shared" si="279"/>
        <v>0</v>
      </c>
      <c r="L1311" s="21"/>
    </row>
    <row r="1312" spans="1:12" s="281" customFormat="1" ht="18" x14ac:dyDescent="0.25">
      <c r="A1312" s="228"/>
      <c r="B1312" s="304"/>
      <c r="C1312" s="304"/>
      <c r="D1312" s="282" t="s">
        <v>299</v>
      </c>
      <c r="E1312" s="218">
        <v>3.69</v>
      </c>
      <c r="F1312" s="218">
        <v>6.3</v>
      </c>
      <c r="G1312" s="218">
        <f t="shared" si="277"/>
        <v>19.98</v>
      </c>
      <c r="H1312" s="218">
        <v>3</v>
      </c>
      <c r="I1312" s="218">
        <f t="shared" si="278"/>
        <v>23.247</v>
      </c>
      <c r="J1312" s="346">
        <v>72.239999999999995</v>
      </c>
      <c r="K1312" s="218">
        <f t="shared" si="279"/>
        <v>72.239999999999995</v>
      </c>
      <c r="L1312" s="21"/>
    </row>
    <row r="1313" spans="1:12" s="281" customFormat="1" ht="18" x14ac:dyDescent="0.25">
      <c r="A1313" s="228"/>
      <c r="B1313" s="304"/>
      <c r="C1313" s="304"/>
      <c r="D1313" s="282" t="s">
        <v>300</v>
      </c>
      <c r="E1313" s="218">
        <v>5.3</v>
      </c>
      <c r="F1313" s="218">
        <v>2.75</v>
      </c>
      <c r="G1313" s="218">
        <f t="shared" si="277"/>
        <v>16.100000000000001</v>
      </c>
      <c r="H1313" s="218">
        <v>3</v>
      </c>
      <c r="I1313" s="218">
        <f t="shared" si="278"/>
        <v>14.574999999999999</v>
      </c>
      <c r="J1313" s="112"/>
      <c r="K1313" s="218">
        <f t="shared" si="279"/>
        <v>0</v>
      </c>
      <c r="L1313" s="21"/>
    </row>
    <row r="1314" spans="1:12" s="281" customFormat="1" ht="18" x14ac:dyDescent="0.25">
      <c r="A1314" s="228"/>
      <c r="B1314" s="304"/>
      <c r="C1314" s="304"/>
      <c r="D1314" s="282" t="s">
        <v>301</v>
      </c>
      <c r="E1314" s="218">
        <v>3.35</v>
      </c>
      <c r="F1314" s="218">
        <v>2.75</v>
      </c>
      <c r="G1314" s="218">
        <f t="shared" si="277"/>
        <v>12.2</v>
      </c>
      <c r="H1314" s="218">
        <v>3</v>
      </c>
      <c r="I1314" s="218">
        <f t="shared" si="278"/>
        <v>9.2125000000000004</v>
      </c>
      <c r="J1314" s="112"/>
      <c r="K1314" s="218">
        <f t="shared" si="279"/>
        <v>0</v>
      </c>
      <c r="L1314" s="21"/>
    </row>
    <row r="1315" spans="1:12" s="281" customFormat="1" ht="18" x14ac:dyDescent="0.25">
      <c r="A1315" s="228"/>
      <c r="B1315" s="304"/>
      <c r="C1315" s="304"/>
      <c r="D1315" s="282" t="s">
        <v>302</v>
      </c>
      <c r="E1315" s="218">
        <v>5</v>
      </c>
      <c r="F1315" s="218">
        <v>3.34</v>
      </c>
      <c r="G1315" s="218">
        <f t="shared" si="277"/>
        <v>16.68</v>
      </c>
      <c r="H1315" s="218">
        <v>3</v>
      </c>
      <c r="I1315" s="218">
        <f t="shared" si="278"/>
        <v>16.7</v>
      </c>
      <c r="J1315" s="112"/>
      <c r="K1315" s="218">
        <f t="shared" si="279"/>
        <v>0</v>
      </c>
      <c r="L1315" s="21"/>
    </row>
    <row r="1316" spans="1:12" s="281" customFormat="1" ht="18" x14ac:dyDescent="0.25">
      <c r="A1316" s="228"/>
      <c r="B1316" s="304"/>
      <c r="C1316" s="304"/>
      <c r="D1316" s="282" t="s">
        <v>560</v>
      </c>
      <c r="E1316" s="218">
        <v>1.2</v>
      </c>
      <c r="F1316" s="218">
        <v>2.4500000000000002</v>
      </c>
      <c r="G1316" s="218">
        <f t="shared" si="277"/>
        <v>7.3000000000000007</v>
      </c>
      <c r="H1316" s="218">
        <v>3</v>
      </c>
      <c r="I1316" s="218">
        <f t="shared" si="278"/>
        <v>2.94</v>
      </c>
      <c r="J1316" s="112"/>
      <c r="K1316" s="218">
        <f t="shared" si="279"/>
        <v>0</v>
      </c>
      <c r="L1316" s="21"/>
    </row>
    <row r="1317" spans="1:12" s="281" customFormat="1" ht="18" x14ac:dyDescent="0.25">
      <c r="A1317" s="228"/>
      <c r="B1317" s="304"/>
      <c r="C1317" s="304"/>
      <c r="D1317" s="282" t="s">
        <v>303</v>
      </c>
      <c r="E1317" s="218">
        <v>5</v>
      </c>
      <c r="F1317" s="218">
        <v>3.34</v>
      </c>
      <c r="G1317" s="218">
        <f t="shared" si="277"/>
        <v>16.68</v>
      </c>
      <c r="H1317" s="218">
        <v>3</v>
      </c>
      <c r="I1317" s="218">
        <f t="shared" si="278"/>
        <v>16.7</v>
      </c>
      <c r="J1317" s="112"/>
      <c r="K1317" s="218">
        <f t="shared" si="279"/>
        <v>0</v>
      </c>
      <c r="L1317" s="21"/>
    </row>
    <row r="1318" spans="1:12" s="281" customFormat="1" ht="18" x14ac:dyDescent="0.25">
      <c r="A1318" s="228"/>
      <c r="B1318" s="304"/>
      <c r="C1318" s="304"/>
      <c r="D1318" s="282" t="s">
        <v>561</v>
      </c>
      <c r="E1318" s="218">
        <v>1.2</v>
      </c>
      <c r="F1318" s="218">
        <v>2.2999999999999998</v>
      </c>
      <c r="G1318" s="218">
        <f t="shared" si="277"/>
        <v>7</v>
      </c>
      <c r="H1318" s="218">
        <v>3</v>
      </c>
      <c r="I1318" s="218">
        <f t="shared" si="278"/>
        <v>2.76</v>
      </c>
      <c r="J1318" s="112"/>
      <c r="K1318" s="218">
        <f t="shared" si="279"/>
        <v>0</v>
      </c>
      <c r="L1318" s="21"/>
    </row>
    <row r="1319" spans="1:12" s="281" customFormat="1" ht="18" x14ac:dyDescent="0.25">
      <c r="A1319" s="228"/>
      <c r="B1319" s="304"/>
      <c r="C1319" s="304"/>
      <c r="D1319" s="282" t="s">
        <v>304</v>
      </c>
      <c r="E1319" s="218">
        <v>8</v>
      </c>
      <c r="F1319" s="218">
        <v>9.52</v>
      </c>
      <c r="G1319" s="218">
        <f t="shared" si="277"/>
        <v>35.04</v>
      </c>
      <c r="H1319" s="218">
        <v>3</v>
      </c>
      <c r="I1319" s="218">
        <f t="shared" si="278"/>
        <v>76.16</v>
      </c>
      <c r="J1319" s="112"/>
      <c r="K1319" s="218">
        <f t="shared" si="279"/>
        <v>0</v>
      </c>
      <c r="L1319" s="21"/>
    </row>
    <row r="1320" spans="1:12" s="281" customFormat="1" ht="18" x14ac:dyDescent="0.25">
      <c r="A1320" s="228"/>
      <c r="B1320" s="304"/>
      <c r="C1320" s="304"/>
      <c r="D1320" s="112"/>
      <c r="E1320" s="112"/>
      <c r="F1320" s="112"/>
      <c r="G1320" s="112"/>
      <c r="H1320" s="112"/>
      <c r="I1320" s="112"/>
      <c r="J1320" s="112"/>
      <c r="K1320" s="311">
        <f>SUM(K1309:K1319)</f>
        <v>72.239999999999995</v>
      </c>
      <c r="L1320" s="21"/>
    </row>
    <row r="1321" spans="1:12" s="281" customFormat="1" ht="65.25" customHeight="1" x14ac:dyDescent="0.25">
      <c r="A1321" s="228"/>
      <c r="B1321" s="312" t="str">
        <f>'Planila Orçamentária'!C126</f>
        <v>Portão de metalon 3,00x1,80 instalado completo, incluisve pintura esmalte sintético sobre base em zarcão</v>
      </c>
      <c r="C1321" s="304"/>
      <c r="D1321" s="112"/>
      <c r="E1321" s="112"/>
      <c r="F1321" s="112"/>
      <c r="G1321" s="112"/>
      <c r="H1321" s="112"/>
      <c r="I1321" s="112"/>
      <c r="J1321" s="112"/>
      <c r="K1321" s="311"/>
      <c r="L1321" s="21"/>
    </row>
    <row r="1322" spans="1:12" s="281" customFormat="1" ht="18" x14ac:dyDescent="0.25">
      <c r="A1322" s="228"/>
      <c r="B1322" s="304"/>
      <c r="C1322" s="304"/>
      <c r="D1322" s="282" t="s">
        <v>295</v>
      </c>
      <c r="E1322" s="218">
        <v>1.25</v>
      </c>
      <c r="F1322" s="218">
        <v>2.35</v>
      </c>
      <c r="G1322" s="218">
        <f t="shared" ref="G1322:G1332" si="280">E1322*2+F1322*2</f>
        <v>7.2</v>
      </c>
      <c r="H1322" s="218">
        <v>3</v>
      </c>
      <c r="I1322" s="218">
        <f t="shared" ref="I1322:I1332" si="281">E1322*F1322</f>
        <v>2.9375</v>
      </c>
      <c r="J1322" s="346">
        <v>0</v>
      </c>
      <c r="K1322" s="218">
        <f>J1322</f>
        <v>0</v>
      </c>
      <c r="L1322" s="21"/>
    </row>
    <row r="1323" spans="1:12" s="281" customFormat="1" ht="18" x14ac:dyDescent="0.25">
      <c r="A1323" s="228"/>
      <c r="B1323" s="304"/>
      <c r="C1323" s="304"/>
      <c r="D1323" s="282" t="s">
        <v>297</v>
      </c>
      <c r="E1323" s="218">
        <v>1.25</v>
      </c>
      <c r="F1323" s="218">
        <v>2.35</v>
      </c>
      <c r="G1323" s="218">
        <f t="shared" si="280"/>
        <v>7.2</v>
      </c>
      <c r="H1323" s="218">
        <v>3</v>
      </c>
      <c r="I1323" s="218">
        <f t="shared" si="281"/>
        <v>2.9375</v>
      </c>
      <c r="J1323" s="346">
        <v>0</v>
      </c>
      <c r="K1323" s="218">
        <f t="shared" ref="K1323:K1332" si="282">J1323</f>
        <v>0</v>
      </c>
      <c r="L1323" s="21"/>
    </row>
    <row r="1324" spans="1:12" s="281" customFormat="1" ht="18" x14ac:dyDescent="0.25">
      <c r="A1324" s="228"/>
      <c r="B1324" s="304"/>
      <c r="C1324" s="304"/>
      <c r="D1324" s="282" t="s">
        <v>559</v>
      </c>
      <c r="E1324" s="218">
        <v>2.85</v>
      </c>
      <c r="F1324" s="218">
        <v>2</v>
      </c>
      <c r="G1324" s="218">
        <f t="shared" si="280"/>
        <v>9.6999999999999993</v>
      </c>
      <c r="H1324" s="218">
        <v>3</v>
      </c>
      <c r="I1324" s="218">
        <f t="shared" si="281"/>
        <v>5.7</v>
      </c>
      <c r="J1324" s="346">
        <v>0</v>
      </c>
      <c r="K1324" s="218">
        <f t="shared" si="282"/>
        <v>0</v>
      </c>
      <c r="L1324" s="21"/>
    </row>
    <row r="1325" spans="1:12" s="281" customFormat="1" ht="18" x14ac:dyDescent="0.25">
      <c r="A1325" s="228"/>
      <c r="B1325" s="304"/>
      <c r="C1325" s="304"/>
      <c r="D1325" s="282" t="s">
        <v>299</v>
      </c>
      <c r="E1325" s="218">
        <v>3.69</v>
      </c>
      <c r="F1325" s="218">
        <v>6.3</v>
      </c>
      <c r="G1325" s="218">
        <f t="shared" si="280"/>
        <v>19.98</v>
      </c>
      <c r="H1325" s="218">
        <v>3</v>
      </c>
      <c r="I1325" s="218">
        <f t="shared" si="281"/>
        <v>23.247</v>
      </c>
      <c r="J1325" s="346">
        <v>0</v>
      </c>
      <c r="K1325" s="218">
        <f t="shared" si="282"/>
        <v>0</v>
      </c>
      <c r="L1325" s="21"/>
    </row>
    <row r="1326" spans="1:12" s="281" customFormat="1" ht="18" x14ac:dyDescent="0.25">
      <c r="A1326" s="228"/>
      <c r="B1326" s="304"/>
      <c r="C1326" s="304"/>
      <c r="D1326" s="282" t="s">
        <v>300</v>
      </c>
      <c r="E1326" s="218">
        <v>5.3</v>
      </c>
      <c r="F1326" s="218">
        <v>2.75</v>
      </c>
      <c r="G1326" s="218">
        <f t="shared" si="280"/>
        <v>16.100000000000001</v>
      </c>
      <c r="H1326" s="218">
        <v>3</v>
      </c>
      <c r="I1326" s="218">
        <f t="shared" si="281"/>
        <v>14.574999999999999</v>
      </c>
      <c r="J1326" s="346">
        <v>0</v>
      </c>
      <c r="K1326" s="218">
        <f t="shared" si="282"/>
        <v>0</v>
      </c>
      <c r="L1326" s="21"/>
    </row>
    <row r="1327" spans="1:12" s="281" customFormat="1" ht="18" x14ac:dyDescent="0.25">
      <c r="A1327" s="228"/>
      <c r="B1327" s="304"/>
      <c r="C1327" s="304"/>
      <c r="D1327" s="282" t="s">
        <v>301</v>
      </c>
      <c r="E1327" s="218">
        <v>3.35</v>
      </c>
      <c r="F1327" s="218">
        <v>2.75</v>
      </c>
      <c r="G1327" s="218">
        <f t="shared" si="280"/>
        <v>12.2</v>
      </c>
      <c r="H1327" s="218">
        <v>3</v>
      </c>
      <c r="I1327" s="218">
        <f t="shared" si="281"/>
        <v>9.2125000000000004</v>
      </c>
      <c r="J1327" s="346">
        <v>0</v>
      </c>
      <c r="K1327" s="218">
        <f t="shared" si="282"/>
        <v>0</v>
      </c>
      <c r="L1327" s="21"/>
    </row>
    <row r="1328" spans="1:12" s="281" customFormat="1" ht="18" x14ac:dyDescent="0.25">
      <c r="A1328" s="228"/>
      <c r="B1328" s="304"/>
      <c r="C1328" s="304"/>
      <c r="D1328" s="282" t="s">
        <v>302</v>
      </c>
      <c r="E1328" s="218">
        <v>5</v>
      </c>
      <c r="F1328" s="218">
        <v>3.34</v>
      </c>
      <c r="G1328" s="218">
        <f t="shared" si="280"/>
        <v>16.68</v>
      </c>
      <c r="H1328" s="218">
        <v>3</v>
      </c>
      <c r="I1328" s="218">
        <f t="shared" si="281"/>
        <v>16.7</v>
      </c>
      <c r="J1328" s="346">
        <v>0</v>
      </c>
      <c r="K1328" s="218">
        <f t="shared" si="282"/>
        <v>0</v>
      </c>
      <c r="L1328" s="21"/>
    </row>
    <row r="1329" spans="1:12" s="281" customFormat="1" ht="18" x14ac:dyDescent="0.25">
      <c r="A1329" s="228"/>
      <c r="B1329" s="304"/>
      <c r="C1329" s="304"/>
      <c r="D1329" s="282" t="s">
        <v>560</v>
      </c>
      <c r="E1329" s="218">
        <v>1.2</v>
      </c>
      <c r="F1329" s="218">
        <v>2.4500000000000002</v>
      </c>
      <c r="G1329" s="218">
        <f t="shared" si="280"/>
        <v>7.3000000000000007</v>
      </c>
      <c r="H1329" s="218">
        <v>3</v>
      </c>
      <c r="I1329" s="218">
        <f t="shared" si="281"/>
        <v>2.94</v>
      </c>
      <c r="J1329" s="346">
        <v>0</v>
      </c>
      <c r="K1329" s="218">
        <f t="shared" si="282"/>
        <v>0</v>
      </c>
      <c r="L1329" s="21"/>
    </row>
    <row r="1330" spans="1:12" s="281" customFormat="1" ht="18" x14ac:dyDescent="0.25">
      <c r="A1330" s="228"/>
      <c r="B1330" s="304"/>
      <c r="C1330" s="304"/>
      <c r="D1330" s="282" t="s">
        <v>303</v>
      </c>
      <c r="E1330" s="218">
        <v>5</v>
      </c>
      <c r="F1330" s="218">
        <v>3.34</v>
      </c>
      <c r="G1330" s="218">
        <f t="shared" si="280"/>
        <v>16.68</v>
      </c>
      <c r="H1330" s="218">
        <v>3</v>
      </c>
      <c r="I1330" s="218">
        <f t="shared" si="281"/>
        <v>16.7</v>
      </c>
      <c r="J1330" s="346">
        <v>0</v>
      </c>
      <c r="K1330" s="218">
        <f t="shared" si="282"/>
        <v>0</v>
      </c>
      <c r="L1330" s="21"/>
    </row>
    <row r="1331" spans="1:12" s="281" customFormat="1" ht="18" x14ac:dyDescent="0.25">
      <c r="A1331" s="228"/>
      <c r="B1331" s="304"/>
      <c r="C1331" s="304"/>
      <c r="D1331" s="282" t="s">
        <v>561</v>
      </c>
      <c r="E1331" s="218">
        <v>1.2</v>
      </c>
      <c r="F1331" s="218">
        <v>2.2999999999999998</v>
      </c>
      <c r="G1331" s="218">
        <f t="shared" si="280"/>
        <v>7</v>
      </c>
      <c r="H1331" s="218">
        <v>3</v>
      </c>
      <c r="I1331" s="218">
        <f t="shared" si="281"/>
        <v>2.76</v>
      </c>
      <c r="J1331" s="346">
        <v>0</v>
      </c>
      <c r="K1331" s="218">
        <f t="shared" si="282"/>
        <v>0</v>
      </c>
      <c r="L1331" s="21"/>
    </row>
    <row r="1332" spans="1:12" s="281" customFormat="1" ht="18" x14ac:dyDescent="0.25">
      <c r="A1332" s="228"/>
      <c r="B1332" s="304"/>
      <c r="C1332" s="304"/>
      <c r="D1332" s="282" t="s">
        <v>304</v>
      </c>
      <c r="E1332" s="218">
        <v>8</v>
      </c>
      <c r="F1332" s="218">
        <v>9.52</v>
      </c>
      <c r="G1332" s="218">
        <f t="shared" si="280"/>
        <v>35.04</v>
      </c>
      <c r="H1332" s="218">
        <v>3</v>
      </c>
      <c r="I1332" s="218">
        <f t="shared" si="281"/>
        <v>76.16</v>
      </c>
      <c r="J1332" s="346">
        <v>0</v>
      </c>
      <c r="K1332" s="218">
        <f t="shared" si="282"/>
        <v>0</v>
      </c>
      <c r="L1332" s="21"/>
    </row>
    <row r="1333" spans="1:12" s="281" customFormat="1" ht="18" x14ac:dyDescent="0.25">
      <c r="A1333" s="228"/>
      <c r="B1333" s="304"/>
      <c r="C1333" s="304"/>
      <c r="D1333" s="112"/>
      <c r="E1333" s="112"/>
      <c r="F1333" s="112"/>
      <c r="G1333" s="112"/>
      <c r="H1333" s="112"/>
      <c r="I1333" s="112"/>
      <c r="J1333" s="112"/>
      <c r="K1333" s="311">
        <f>SUM(K1322:K1332)</f>
        <v>0</v>
      </c>
      <c r="L1333" s="21"/>
    </row>
    <row r="1334" spans="1:12" s="281" customFormat="1" ht="42.75" customHeight="1" x14ac:dyDescent="0.25">
      <c r="A1334" s="228"/>
      <c r="B1334" s="312" t="str">
        <f>'Planila Orçamentária'!C127</f>
        <v xml:space="preserve">Calçada de contorno do prédio e calçada </v>
      </c>
      <c r="C1334" s="304"/>
      <c r="D1334" s="112"/>
      <c r="E1334" s="112"/>
      <c r="F1334" s="112"/>
      <c r="G1334" s="112"/>
      <c r="H1334" s="112"/>
      <c r="I1334" s="112"/>
      <c r="J1334" s="112"/>
      <c r="K1334" s="311"/>
      <c r="L1334" s="21"/>
    </row>
    <row r="1335" spans="1:12" s="281" customFormat="1" ht="18" x14ac:dyDescent="0.25">
      <c r="A1335" s="228"/>
      <c r="B1335" s="304"/>
      <c r="C1335" s="304"/>
      <c r="D1335" s="282" t="s">
        <v>295</v>
      </c>
      <c r="E1335" s="218">
        <v>1.25</v>
      </c>
      <c r="F1335" s="218">
        <v>2.35</v>
      </c>
      <c r="G1335" s="218">
        <f t="shared" ref="G1335:G1345" si="283">E1335*2+F1335*2</f>
        <v>7.2</v>
      </c>
      <c r="H1335" s="218">
        <v>3</v>
      </c>
      <c r="I1335" s="218">
        <f t="shared" ref="I1335:I1345" si="284">E1335*F1335</f>
        <v>2.9375</v>
      </c>
      <c r="J1335" s="112"/>
      <c r="K1335" s="218">
        <f>J1335</f>
        <v>0</v>
      </c>
      <c r="L1335" s="21"/>
    </row>
    <row r="1336" spans="1:12" s="281" customFormat="1" ht="18" x14ac:dyDescent="0.25">
      <c r="A1336" s="228"/>
      <c r="B1336" s="304"/>
      <c r="C1336" s="304"/>
      <c r="D1336" s="282" t="s">
        <v>297</v>
      </c>
      <c r="E1336" s="218">
        <v>1.25</v>
      </c>
      <c r="F1336" s="218">
        <v>2.35</v>
      </c>
      <c r="G1336" s="218">
        <f t="shared" si="283"/>
        <v>7.2</v>
      </c>
      <c r="H1336" s="218">
        <v>3</v>
      </c>
      <c r="I1336" s="218">
        <f t="shared" si="284"/>
        <v>2.9375</v>
      </c>
      <c r="J1336" s="112"/>
      <c r="K1336" s="218">
        <f t="shared" ref="K1336:K1345" si="285">J1336</f>
        <v>0</v>
      </c>
      <c r="L1336" s="21"/>
    </row>
    <row r="1337" spans="1:12" s="281" customFormat="1" ht="18" x14ac:dyDescent="0.25">
      <c r="A1337" s="228"/>
      <c r="B1337" s="304"/>
      <c r="C1337" s="304"/>
      <c r="D1337" s="282" t="s">
        <v>559</v>
      </c>
      <c r="E1337" s="218">
        <v>2.85</v>
      </c>
      <c r="F1337" s="218">
        <v>2</v>
      </c>
      <c r="G1337" s="218">
        <f t="shared" si="283"/>
        <v>9.6999999999999993</v>
      </c>
      <c r="H1337" s="218">
        <v>3</v>
      </c>
      <c r="I1337" s="218">
        <f t="shared" si="284"/>
        <v>5.7</v>
      </c>
      <c r="J1337" s="112"/>
      <c r="K1337" s="218">
        <f t="shared" si="285"/>
        <v>0</v>
      </c>
      <c r="L1337" s="21"/>
    </row>
    <row r="1338" spans="1:12" s="281" customFormat="1" ht="18" x14ac:dyDescent="0.25">
      <c r="A1338" s="228"/>
      <c r="B1338" s="304"/>
      <c r="C1338" s="304"/>
      <c r="D1338" s="282" t="s">
        <v>299</v>
      </c>
      <c r="E1338" s="218">
        <v>3.69</v>
      </c>
      <c r="F1338" s="218">
        <v>6.3</v>
      </c>
      <c r="G1338" s="218">
        <f t="shared" si="283"/>
        <v>19.98</v>
      </c>
      <c r="H1338" s="218">
        <v>3</v>
      </c>
      <c r="I1338" s="218">
        <f t="shared" si="284"/>
        <v>23.247</v>
      </c>
      <c r="J1338" s="346">
        <v>50.09</v>
      </c>
      <c r="K1338" s="218">
        <f t="shared" si="285"/>
        <v>50.09</v>
      </c>
      <c r="L1338" s="21"/>
    </row>
    <row r="1339" spans="1:12" s="281" customFormat="1" ht="18" x14ac:dyDescent="0.25">
      <c r="A1339" s="228"/>
      <c r="B1339" s="304"/>
      <c r="C1339" s="304"/>
      <c r="D1339" s="282" t="s">
        <v>300</v>
      </c>
      <c r="E1339" s="218">
        <v>5.3</v>
      </c>
      <c r="F1339" s="218">
        <v>2.75</v>
      </c>
      <c r="G1339" s="218">
        <f t="shared" si="283"/>
        <v>16.100000000000001</v>
      </c>
      <c r="H1339" s="218">
        <v>3</v>
      </c>
      <c r="I1339" s="218">
        <f t="shared" si="284"/>
        <v>14.574999999999999</v>
      </c>
      <c r="J1339" s="112"/>
      <c r="K1339" s="218">
        <f t="shared" si="285"/>
        <v>0</v>
      </c>
      <c r="L1339" s="21"/>
    </row>
    <row r="1340" spans="1:12" s="281" customFormat="1" ht="18" x14ac:dyDescent="0.25">
      <c r="A1340" s="228"/>
      <c r="B1340" s="304"/>
      <c r="C1340" s="304"/>
      <c r="D1340" s="282" t="s">
        <v>301</v>
      </c>
      <c r="E1340" s="218">
        <v>3.35</v>
      </c>
      <c r="F1340" s="218">
        <v>2.75</v>
      </c>
      <c r="G1340" s="218">
        <f t="shared" si="283"/>
        <v>12.2</v>
      </c>
      <c r="H1340" s="218">
        <v>3</v>
      </c>
      <c r="I1340" s="218">
        <f t="shared" si="284"/>
        <v>9.2125000000000004</v>
      </c>
      <c r="J1340" s="112"/>
      <c r="K1340" s="218">
        <f t="shared" si="285"/>
        <v>0</v>
      </c>
      <c r="L1340" s="21"/>
    </row>
    <row r="1341" spans="1:12" s="281" customFormat="1" ht="18" x14ac:dyDescent="0.25">
      <c r="A1341" s="228"/>
      <c r="B1341" s="304"/>
      <c r="C1341" s="304"/>
      <c r="D1341" s="282" t="s">
        <v>302</v>
      </c>
      <c r="E1341" s="218">
        <v>5</v>
      </c>
      <c r="F1341" s="218">
        <v>3.34</v>
      </c>
      <c r="G1341" s="218">
        <f t="shared" si="283"/>
        <v>16.68</v>
      </c>
      <c r="H1341" s="218">
        <v>3</v>
      </c>
      <c r="I1341" s="218">
        <f t="shared" si="284"/>
        <v>16.7</v>
      </c>
      <c r="J1341" s="112"/>
      <c r="K1341" s="218">
        <f t="shared" si="285"/>
        <v>0</v>
      </c>
      <c r="L1341" s="21"/>
    </row>
    <row r="1342" spans="1:12" s="281" customFormat="1" ht="18" x14ac:dyDescent="0.25">
      <c r="A1342" s="228"/>
      <c r="B1342" s="304"/>
      <c r="C1342" s="304"/>
      <c r="D1342" s="282" t="s">
        <v>560</v>
      </c>
      <c r="E1342" s="218">
        <v>1.2</v>
      </c>
      <c r="F1342" s="218">
        <v>2.4500000000000002</v>
      </c>
      <c r="G1342" s="218">
        <f t="shared" si="283"/>
        <v>7.3000000000000007</v>
      </c>
      <c r="H1342" s="218">
        <v>3</v>
      </c>
      <c r="I1342" s="218">
        <f t="shared" si="284"/>
        <v>2.94</v>
      </c>
      <c r="J1342" s="112"/>
      <c r="K1342" s="218">
        <f t="shared" si="285"/>
        <v>0</v>
      </c>
      <c r="L1342" s="21"/>
    </row>
    <row r="1343" spans="1:12" s="281" customFormat="1" ht="18" x14ac:dyDescent="0.25">
      <c r="A1343" s="228"/>
      <c r="B1343" s="304"/>
      <c r="C1343" s="304"/>
      <c r="D1343" s="282" t="s">
        <v>303</v>
      </c>
      <c r="E1343" s="218">
        <v>5</v>
      </c>
      <c r="F1343" s="218">
        <v>3.34</v>
      </c>
      <c r="G1343" s="218">
        <f t="shared" si="283"/>
        <v>16.68</v>
      </c>
      <c r="H1343" s="218">
        <v>3</v>
      </c>
      <c r="I1343" s="218">
        <f t="shared" si="284"/>
        <v>16.7</v>
      </c>
      <c r="J1343" s="112"/>
      <c r="K1343" s="218">
        <f t="shared" si="285"/>
        <v>0</v>
      </c>
      <c r="L1343" s="21"/>
    </row>
    <row r="1344" spans="1:12" s="281" customFormat="1" ht="18" x14ac:dyDescent="0.25">
      <c r="A1344" s="228"/>
      <c r="B1344" s="304"/>
      <c r="C1344" s="304"/>
      <c r="D1344" s="282" t="s">
        <v>561</v>
      </c>
      <c r="E1344" s="218">
        <v>1.2</v>
      </c>
      <c r="F1344" s="218">
        <v>2.2999999999999998</v>
      </c>
      <c r="G1344" s="218">
        <f t="shared" si="283"/>
        <v>7</v>
      </c>
      <c r="H1344" s="218">
        <v>3</v>
      </c>
      <c r="I1344" s="218">
        <f t="shared" si="284"/>
        <v>2.76</v>
      </c>
      <c r="J1344" s="112"/>
      <c r="K1344" s="218">
        <f t="shared" si="285"/>
        <v>0</v>
      </c>
      <c r="L1344" s="21"/>
    </row>
    <row r="1345" spans="1:12" s="281" customFormat="1" ht="18" x14ac:dyDescent="0.25">
      <c r="A1345" s="228"/>
      <c r="B1345" s="304"/>
      <c r="C1345" s="304"/>
      <c r="D1345" s="282" t="s">
        <v>304</v>
      </c>
      <c r="E1345" s="218">
        <v>8</v>
      </c>
      <c r="F1345" s="218">
        <v>9.52</v>
      </c>
      <c r="G1345" s="218">
        <f t="shared" si="283"/>
        <v>35.04</v>
      </c>
      <c r="H1345" s="218">
        <v>3</v>
      </c>
      <c r="I1345" s="218">
        <f t="shared" si="284"/>
        <v>76.16</v>
      </c>
      <c r="J1345" s="112"/>
      <c r="K1345" s="218">
        <f t="shared" si="285"/>
        <v>0</v>
      </c>
      <c r="L1345" s="21"/>
    </row>
    <row r="1346" spans="1:12" s="281" customFormat="1" ht="18" x14ac:dyDescent="0.25">
      <c r="A1346" s="228"/>
      <c r="B1346" s="304"/>
      <c r="C1346" s="304"/>
      <c r="D1346" s="112"/>
      <c r="E1346" s="112"/>
      <c r="F1346" s="112"/>
      <c r="G1346" s="112"/>
      <c r="H1346" s="112"/>
      <c r="I1346" s="112"/>
      <c r="J1346" s="112"/>
      <c r="K1346" s="311">
        <f>SUM(K1335:K1345)</f>
        <v>50.09</v>
      </c>
      <c r="L1346" s="21"/>
    </row>
    <row r="1347" spans="1:12" s="281" customFormat="1" ht="44.25" customHeight="1" x14ac:dyDescent="0.25">
      <c r="A1347" s="228"/>
      <c r="B1347" s="312" t="str">
        <f>'Planila Orçamentária'!C128</f>
        <v xml:space="preserve">Piso cimentado com junta plástica (rampa) </v>
      </c>
      <c r="C1347" s="304"/>
      <c r="D1347" s="112"/>
      <c r="E1347" s="112"/>
      <c r="F1347" s="112"/>
      <c r="G1347" s="112"/>
      <c r="H1347" s="112"/>
      <c r="I1347" s="112"/>
      <c r="J1347" s="112"/>
      <c r="K1347" s="311"/>
      <c r="L1347" s="21"/>
    </row>
    <row r="1348" spans="1:12" s="281" customFormat="1" ht="18" x14ac:dyDescent="0.25">
      <c r="A1348" s="228"/>
      <c r="B1348" s="304"/>
      <c r="C1348" s="304"/>
      <c r="D1348" s="282" t="s">
        <v>295</v>
      </c>
      <c r="E1348" s="218">
        <v>1.25</v>
      </c>
      <c r="F1348" s="218">
        <v>2.35</v>
      </c>
      <c r="G1348" s="218">
        <f t="shared" ref="G1348:G1358" si="286">E1348*2+F1348*2</f>
        <v>7.2</v>
      </c>
      <c r="H1348" s="218">
        <v>3</v>
      </c>
      <c r="I1348" s="218">
        <f t="shared" ref="I1348:I1358" si="287">E1348*F1348</f>
        <v>2.9375</v>
      </c>
      <c r="J1348" s="346">
        <v>0</v>
      </c>
      <c r="K1348" s="218">
        <f>J1348</f>
        <v>0</v>
      </c>
      <c r="L1348" s="21"/>
    </row>
    <row r="1349" spans="1:12" s="281" customFormat="1" ht="18" x14ac:dyDescent="0.25">
      <c r="A1349" s="228"/>
      <c r="B1349" s="304"/>
      <c r="C1349" s="304"/>
      <c r="D1349" s="282" t="s">
        <v>297</v>
      </c>
      <c r="E1349" s="218">
        <v>1.25</v>
      </c>
      <c r="F1349" s="218">
        <v>2.35</v>
      </c>
      <c r="G1349" s="218">
        <f t="shared" si="286"/>
        <v>7.2</v>
      </c>
      <c r="H1349" s="218">
        <v>3</v>
      </c>
      <c r="I1349" s="218">
        <f t="shared" si="287"/>
        <v>2.9375</v>
      </c>
      <c r="J1349" s="346">
        <v>0</v>
      </c>
      <c r="K1349" s="218">
        <f t="shared" ref="K1349:K1358" si="288">J1349</f>
        <v>0</v>
      </c>
      <c r="L1349" s="21"/>
    </row>
    <row r="1350" spans="1:12" s="281" customFormat="1" ht="18" x14ac:dyDescent="0.25">
      <c r="A1350" s="228"/>
      <c r="B1350" s="304"/>
      <c r="C1350" s="304"/>
      <c r="D1350" s="282" t="s">
        <v>559</v>
      </c>
      <c r="E1350" s="218">
        <v>2.85</v>
      </c>
      <c r="F1350" s="218">
        <v>2</v>
      </c>
      <c r="G1350" s="218">
        <f t="shared" si="286"/>
        <v>9.6999999999999993</v>
      </c>
      <c r="H1350" s="218">
        <v>3</v>
      </c>
      <c r="I1350" s="218">
        <f t="shared" si="287"/>
        <v>5.7</v>
      </c>
      <c r="J1350" s="346">
        <v>0</v>
      </c>
      <c r="K1350" s="218">
        <f t="shared" si="288"/>
        <v>0</v>
      </c>
      <c r="L1350" s="21"/>
    </row>
    <row r="1351" spans="1:12" s="281" customFormat="1" ht="18" x14ac:dyDescent="0.25">
      <c r="A1351" s="228"/>
      <c r="B1351" s="304"/>
      <c r="C1351" s="304"/>
      <c r="D1351" s="282" t="s">
        <v>299</v>
      </c>
      <c r="E1351" s="218">
        <v>3.69</v>
      </c>
      <c r="F1351" s="218">
        <v>6.3</v>
      </c>
      <c r="G1351" s="218">
        <f t="shared" si="286"/>
        <v>19.98</v>
      </c>
      <c r="H1351" s="218">
        <v>3</v>
      </c>
      <c r="I1351" s="218">
        <f t="shared" si="287"/>
        <v>23.247</v>
      </c>
      <c r="J1351" s="346">
        <v>0</v>
      </c>
      <c r="K1351" s="218">
        <f t="shared" si="288"/>
        <v>0</v>
      </c>
      <c r="L1351" s="21"/>
    </row>
    <row r="1352" spans="1:12" s="281" customFormat="1" ht="18" x14ac:dyDescent="0.25">
      <c r="A1352" s="228"/>
      <c r="B1352" s="304"/>
      <c r="C1352" s="304"/>
      <c r="D1352" s="282" t="s">
        <v>300</v>
      </c>
      <c r="E1352" s="218">
        <v>5.3</v>
      </c>
      <c r="F1352" s="218">
        <v>2.75</v>
      </c>
      <c r="G1352" s="218">
        <f t="shared" si="286"/>
        <v>16.100000000000001</v>
      </c>
      <c r="H1352" s="218">
        <v>3</v>
      </c>
      <c r="I1352" s="218">
        <f t="shared" si="287"/>
        <v>14.574999999999999</v>
      </c>
      <c r="J1352" s="346">
        <v>0</v>
      </c>
      <c r="K1352" s="218">
        <f t="shared" si="288"/>
        <v>0</v>
      </c>
      <c r="L1352" s="21"/>
    </row>
    <row r="1353" spans="1:12" s="281" customFormat="1" ht="18" x14ac:dyDescent="0.25">
      <c r="A1353" s="228"/>
      <c r="B1353" s="304"/>
      <c r="C1353" s="304"/>
      <c r="D1353" s="282" t="s">
        <v>301</v>
      </c>
      <c r="E1353" s="218">
        <v>3.35</v>
      </c>
      <c r="F1353" s="218">
        <v>2.75</v>
      </c>
      <c r="G1353" s="218">
        <f t="shared" si="286"/>
        <v>12.2</v>
      </c>
      <c r="H1353" s="218">
        <v>3</v>
      </c>
      <c r="I1353" s="218">
        <f t="shared" si="287"/>
        <v>9.2125000000000004</v>
      </c>
      <c r="J1353" s="346">
        <v>0</v>
      </c>
      <c r="K1353" s="218">
        <f t="shared" si="288"/>
        <v>0</v>
      </c>
      <c r="L1353" s="21"/>
    </row>
    <row r="1354" spans="1:12" s="281" customFormat="1" ht="18" x14ac:dyDescent="0.25">
      <c r="A1354" s="228"/>
      <c r="B1354" s="304"/>
      <c r="C1354" s="304"/>
      <c r="D1354" s="282" t="s">
        <v>302</v>
      </c>
      <c r="E1354" s="218">
        <v>5</v>
      </c>
      <c r="F1354" s="218">
        <v>3.34</v>
      </c>
      <c r="G1354" s="218">
        <f t="shared" si="286"/>
        <v>16.68</v>
      </c>
      <c r="H1354" s="218">
        <v>3</v>
      </c>
      <c r="I1354" s="218">
        <f t="shared" si="287"/>
        <v>16.7</v>
      </c>
      <c r="J1354" s="346">
        <v>0</v>
      </c>
      <c r="K1354" s="218">
        <f t="shared" si="288"/>
        <v>0</v>
      </c>
      <c r="L1354" s="21"/>
    </row>
    <row r="1355" spans="1:12" s="281" customFormat="1" ht="18" x14ac:dyDescent="0.25">
      <c r="A1355" s="228"/>
      <c r="B1355" s="304"/>
      <c r="C1355" s="304"/>
      <c r="D1355" s="282" t="s">
        <v>560</v>
      </c>
      <c r="E1355" s="218">
        <v>1.2</v>
      </c>
      <c r="F1355" s="218">
        <v>2.4500000000000002</v>
      </c>
      <c r="G1355" s="218">
        <f t="shared" si="286"/>
        <v>7.3000000000000007</v>
      </c>
      <c r="H1355" s="218">
        <v>3</v>
      </c>
      <c r="I1355" s="218">
        <f t="shared" si="287"/>
        <v>2.94</v>
      </c>
      <c r="J1355" s="346">
        <v>0</v>
      </c>
      <c r="K1355" s="218">
        <f t="shared" si="288"/>
        <v>0</v>
      </c>
      <c r="L1355" s="21"/>
    </row>
    <row r="1356" spans="1:12" s="281" customFormat="1" ht="18" x14ac:dyDescent="0.25">
      <c r="A1356" s="228"/>
      <c r="B1356" s="304"/>
      <c r="C1356" s="304"/>
      <c r="D1356" s="282" t="s">
        <v>303</v>
      </c>
      <c r="E1356" s="218">
        <v>5</v>
      </c>
      <c r="F1356" s="218">
        <v>3.34</v>
      </c>
      <c r="G1356" s="218">
        <f t="shared" si="286"/>
        <v>16.68</v>
      </c>
      <c r="H1356" s="218">
        <v>3</v>
      </c>
      <c r="I1356" s="218">
        <f t="shared" si="287"/>
        <v>16.7</v>
      </c>
      <c r="J1356" s="346">
        <v>0</v>
      </c>
      <c r="K1356" s="218">
        <f t="shared" si="288"/>
        <v>0</v>
      </c>
      <c r="L1356" s="21"/>
    </row>
    <row r="1357" spans="1:12" s="281" customFormat="1" ht="18" x14ac:dyDescent="0.25">
      <c r="A1357" s="228"/>
      <c r="B1357" s="304"/>
      <c r="C1357" s="304"/>
      <c r="D1357" s="282" t="s">
        <v>561</v>
      </c>
      <c r="E1357" s="218">
        <v>1.2</v>
      </c>
      <c r="F1357" s="218">
        <v>2.2999999999999998</v>
      </c>
      <c r="G1357" s="218">
        <f t="shared" si="286"/>
        <v>7</v>
      </c>
      <c r="H1357" s="218">
        <v>3</v>
      </c>
      <c r="I1357" s="218">
        <f t="shared" si="287"/>
        <v>2.76</v>
      </c>
      <c r="J1357" s="346">
        <v>0</v>
      </c>
      <c r="K1357" s="218">
        <f t="shared" si="288"/>
        <v>0</v>
      </c>
      <c r="L1357" s="21"/>
    </row>
    <row r="1358" spans="1:12" s="281" customFormat="1" ht="18" x14ac:dyDescent="0.25">
      <c r="A1358" s="228"/>
      <c r="B1358" s="304"/>
      <c r="C1358" s="304"/>
      <c r="D1358" s="282" t="s">
        <v>304</v>
      </c>
      <c r="E1358" s="218">
        <v>8</v>
      </c>
      <c r="F1358" s="218">
        <v>9.52</v>
      </c>
      <c r="G1358" s="218">
        <f t="shared" si="286"/>
        <v>35.04</v>
      </c>
      <c r="H1358" s="218">
        <v>3</v>
      </c>
      <c r="I1358" s="218">
        <f t="shared" si="287"/>
        <v>76.16</v>
      </c>
      <c r="J1358" s="346">
        <v>0</v>
      </c>
      <c r="K1358" s="218">
        <f t="shared" si="288"/>
        <v>0</v>
      </c>
      <c r="L1358" s="21"/>
    </row>
    <row r="1359" spans="1:12" s="281" customFormat="1" ht="18" x14ac:dyDescent="0.25">
      <c r="A1359" s="228"/>
      <c r="B1359" s="304"/>
      <c r="C1359" s="304"/>
      <c r="D1359" s="112"/>
      <c r="E1359" s="112"/>
      <c r="F1359" s="112"/>
      <c r="G1359" s="112"/>
      <c r="H1359" s="112"/>
      <c r="I1359" s="112"/>
      <c r="J1359" s="112"/>
      <c r="K1359" s="311">
        <f>SUM(K1348:K1358)</f>
        <v>0</v>
      </c>
      <c r="L1359" s="21"/>
    </row>
    <row r="1360" spans="1:12" s="281" customFormat="1" ht="35.25" customHeight="1" x14ac:dyDescent="0.25">
      <c r="A1360" s="228"/>
      <c r="B1360" s="312" t="str">
        <f>'Planila Orçamentária'!C129</f>
        <v>Soleira de granito</v>
      </c>
      <c r="C1360" s="304"/>
      <c r="D1360" s="112"/>
      <c r="E1360" s="112"/>
      <c r="F1360" s="112"/>
      <c r="G1360" s="112"/>
      <c r="H1360" s="112"/>
      <c r="I1360" s="112"/>
      <c r="J1360" s="112"/>
      <c r="K1360" s="311"/>
      <c r="L1360" s="21"/>
    </row>
    <row r="1361" spans="1:12" s="281" customFormat="1" ht="18" x14ac:dyDescent="0.25">
      <c r="A1361" s="228"/>
      <c r="B1361" s="304"/>
      <c r="C1361" s="304"/>
      <c r="D1361" s="282" t="s">
        <v>295</v>
      </c>
      <c r="E1361" s="218">
        <v>0.7</v>
      </c>
      <c r="F1361" s="218">
        <v>0.2</v>
      </c>
      <c r="G1361" s="218">
        <f t="shared" ref="G1361:G1371" si="289">E1361*2+F1361*2</f>
        <v>1.7999999999999998</v>
      </c>
      <c r="H1361" s="218">
        <v>3</v>
      </c>
      <c r="I1361" s="218">
        <f t="shared" ref="I1361:I1371" si="290">E1361*F1361</f>
        <v>0.13999999999999999</v>
      </c>
      <c r="J1361" s="112"/>
      <c r="K1361" s="218">
        <f>I1361</f>
        <v>0.13999999999999999</v>
      </c>
      <c r="L1361" s="21"/>
    </row>
    <row r="1362" spans="1:12" s="281" customFormat="1" ht="18" x14ac:dyDescent="0.25">
      <c r="A1362" s="228"/>
      <c r="B1362" s="304"/>
      <c r="C1362" s="304"/>
      <c r="D1362" s="282" t="s">
        <v>297</v>
      </c>
      <c r="E1362" s="218">
        <v>0.7</v>
      </c>
      <c r="F1362" s="218">
        <v>0.2</v>
      </c>
      <c r="G1362" s="218">
        <f t="shared" si="289"/>
        <v>1.7999999999999998</v>
      </c>
      <c r="H1362" s="218">
        <v>3</v>
      </c>
      <c r="I1362" s="218">
        <f t="shared" si="290"/>
        <v>0.13999999999999999</v>
      </c>
      <c r="J1362" s="112"/>
      <c r="K1362" s="218">
        <f t="shared" ref="K1362:K1371" si="291">I1362</f>
        <v>0.13999999999999999</v>
      </c>
      <c r="L1362" s="21"/>
    </row>
    <row r="1363" spans="1:12" s="281" customFormat="1" ht="18" x14ac:dyDescent="0.25">
      <c r="A1363" s="228"/>
      <c r="B1363" s="304"/>
      <c r="C1363" s="304"/>
      <c r="D1363" s="282" t="s">
        <v>559</v>
      </c>
      <c r="E1363" s="218">
        <v>0.8</v>
      </c>
      <c r="F1363" s="218">
        <v>0.2</v>
      </c>
      <c r="G1363" s="218">
        <f t="shared" si="289"/>
        <v>2</v>
      </c>
      <c r="H1363" s="218">
        <v>3</v>
      </c>
      <c r="I1363" s="218">
        <f t="shared" si="290"/>
        <v>0.16000000000000003</v>
      </c>
      <c r="J1363" s="112"/>
      <c r="K1363" s="218">
        <f t="shared" si="291"/>
        <v>0.16000000000000003</v>
      </c>
      <c r="L1363" s="21"/>
    </row>
    <row r="1364" spans="1:12" s="281" customFormat="1" ht="18" x14ac:dyDescent="0.25">
      <c r="A1364" s="228"/>
      <c r="B1364" s="304"/>
      <c r="C1364" s="304"/>
      <c r="D1364" s="282" t="s">
        <v>299</v>
      </c>
      <c r="E1364" s="218">
        <v>0.7</v>
      </c>
      <c r="F1364" s="218">
        <v>0.2</v>
      </c>
      <c r="G1364" s="218">
        <f t="shared" si="289"/>
        <v>1.7999999999999998</v>
      </c>
      <c r="H1364" s="218">
        <v>3</v>
      </c>
      <c r="I1364" s="218">
        <f t="shared" si="290"/>
        <v>0.13999999999999999</v>
      </c>
      <c r="J1364" s="112"/>
      <c r="K1364" s="218">
        <f t="shared" si="291"/>
        <v>0.13999999999999999</v>
      </c>
      <c r="L1364" s="21"/>
    </row>
    <row r="1365" spans="1:12" s="281" customFormat="1" ht="18" x14ac:dyDescent="0.25">
      <c r="A1365" s="228"/>
      <c r="B1365" s="304"/>
      <c r="C1365" s="304"/>
      <c r="D1365" s="282" t="s">
        <v>300</v>
      </c>
      <c r="E1365" s="218">
        <v>0.6</v>
      </c>
      <c r="F1365" s="218">
        <v>0.2</v>
      </c>
      <c r="G1365" s="218">
        <f t="shared" si="289"/>
        <v>1.6</v>
      </c>
      <c r="H1365" s="218">
        <v>3</v>
      </c>
      <c r="I1365" s="218">
        <f t="shared" si="290"/>
        <v>0.12</v>
      </c>
      <c r="J1365" s="112"/>
      <c r="K1365" s="218">
        <f t="shared" si="291"/>
        <v>0.12</v>
      </c>
      <c r="L1365" s="21"/>
    </row>
    <row r="1366" spans="1:12" s="281" customFormat="1" ht="18" x14ac:dyDescent="0.25">
      <c r="A1366" s="228"/>
      <c r="B1366" s="304"/>
      <c r="C1366" s="304"/>
      <c r="D1366" s="282" t="s">
        <v>301</v>
      </c>
      <c r="E1366" s="218">
        <v>0.8</v>
      </c>
      <c r="F1366" s="218">
        <v>0.2</v>
      </c>
      <c r="G1366" s="218">
        <f t="shared" si="289"/>
        <v>2</v>
      </c>
      <c r="H1366" s="218">
        <v>3</v>
      </c>
      <c r="I1366" s="218">
        <f t="shared" si="290"/>
        <v>0.16000000000000003</v>
      </c>
      <c r="J1366" s="112"/>
      <c r="K1366" s="218">
        <f t="shared" si="291"/>
        <v>0.16000000000000003</v>
      </c>
      <c r="L1366" s="21"/>
    </row>
    <row r="1367" spans="1:12" s="281" customFormat="1" ht="18" x14ac:dyDescent="0.25">
      <c r="A1367" s="228"/>
      <c r="B1367" s="304"/>
      <c r="C1367" s="304"/>
      <c r="D1367" s="282" t="s">
        <v>302</v>
      </c>
      <c r="E1367" s="218">
        <v>0.8</v>
      </c>
      <c r="F1367" s="218">
        <v>0.2</v>
      </c>
      <c r="G1367" s="218">
        <f t="shared" si="289"/>
        <v>2</v>
      </c>
      <c r="H1367" s="218">
        <v>3</v>
      </c>
      <c r="I1367" s="218">
        <f t="shared" si="290"/>
        <v>0.16000000000000003</v>
      </c>
      <c r="J1367" s="112"/>
      <c r="K1367" s="218">
        <f t="shared" si="291"/>
        <v>0.16000000000000003</v>
      </c>
      <c r="L1367" s="21"/>
    </row>
    <row r="1368" spans="1:12" s="281" customFormat="1" ht="18" x14ac:dyDescent="0.25">
      <c r="A1368" s="228"/>
      <c r="B1368" s="304"/>
      <c r="C1368" s="304"/>
      <c r="D1368" s="282" t="s">
        <v>560</v>
      </c>
      <c r="E1368" s="218">
        <v>0.6</v>
      </c>
      <c r="F1368" s="218">
        <v>0.2</v>
      </c>
      <c r="G1368" s="218">
        <f t="shared" si="289"/>
        <v>1.6</v>
      </c>
      <c r="H1368" s="218">
        <v>3</v>
      </c>
      <c r="I1368" s="218">
        <f t="shared" si="290"/>
        <v>0.12</v>
      </c>
      <c r="J1368" s="112"/>
      <c r="K1368" s="218">
        <f t="shared" si="291"/>
        <v>0.12</v>
      </c>
      <c r="L1368" s="21"/>
    </row>
    <row r="1369" spans="1:12" s="281" customFormat="1" ht="18" x14ac:dyDescent="0.25">
      <c r="A1369" s="228"/>
      <c r="B1369" s="304"/>
      <c r="C1369" s="304"/>
      <c r="D1369" s="282" t="s">
        <v>303</v>
      </c>
      <c r="E1369" s="218">
        <v>0.8</v>
      </c>
      <c r="F1369" s="218">
        <v>0.2</v>
      </c>
      <c r="G1369" s="218">
        <f t="shared" si="289"/>
        <v>2</v>
      </c>
      <c r="H1369" s="218">
        <v>3</v>
      </c>
      <c r="I1369" s="218">
        <f t="shared" si="290"/>
        <v>0.16000000000000003</v>
      </c>
      <c r="J1369" s="112"/>
      <c r="K1369" s="218">
        <f t="shared" si="291"/>
        <v>0.16000000000000003</v>
      </c>
      <c r="L1369" s="21"/>
    </row>
    <row r="1370" spans="1:12" s="281" customFormat="1" ht="18" x14ac:dyDescent="0.25">
      <c r="A1370" s="228"/>
      <c r="B1370" s="304"/>
      <c r="C1370" s="304"/>
      <c r="D1370" s="282" t="s">
        <v>561</v>
      </c>
      <c r="E1370" s="218">
        <v>0.6</v>
      </c>
      <c r="F1370" s="218">
        <v>0.2</v>
      </c>
      <c r="G1370" s="218">
        <f t="shared" si="289"/>
        <v>1.6</v>
      </c>
      <c r="H1370" s="218">
        <v>3</v>
      </c>
      <c r="I1370" s="218">
        <f t="shared" si="290"/>
        <v>0.12</v>
      </c>
      <c r="J1370" s="112"/>
      <c r="K1370" s="218">
        <f t="shared" si="291"/>
        <v>0.12</v>
      </c>
      <c r="L1370" s="21"/>
    </row>
    <row r="1371" spans="1:12" s="281" customFormat="1" ht="18" x14ac:dyDescent="0.25">
      <c r="A1371" s="228"/>
      <c r="B1371" s="304"/>
      <c r="C1371" s="304"/>
      <c r="D1371" s="282" t="s">
        <v>304</v>
      </c>
      <c r="E1371" s="218">
        <v>0.7</v>
      </c>
      <c r="F1371" s="218">
        <v>0.2</v>
      </c>
      <c r="G1371" s="218">
        <f t="shared" si="289"/>
        <v>1.7999999999999998</v>
      </c>
      <c r="H1371" s="218">
        <v>3</v>
      </c>
      <c r="I1371" s="218">
        <f t="shared" si="290"/>
        <v>0.13999999999999999</v>
      </c>
      <c r="J1371" s="112"/>
      <c r="K1371" s="218">
        <f t="shared" si="291"/>
        <v>0.13999999999999999</v>
      </c>
      <c r="L1371" s="21"/>
    </row>
    <row r="1372" spans="1:12" s="281" customFormat="1" ht="18" x14ac:dyDescent="0.25">
      <c r="A1372" s="228"/>
      <c r="B1372" s="304"/>
      <c r="C1372" s="304"/>
      <c r="D1372" s="112"/>
      <c r="E1372" s="112"/>
      <c r="F1372" s="112"/>
      <c r="G1372" s="112"/>
      <c r="H1372" s="112"/>
      <c r="I1372" s="112"/>
      <c r="J1372" s="112"/>
      <c r="K1372" s="311">
        <f>SUM(K1361:K1371)</f>
        <v>1.5600000000000003</v>
      </c>
      <c r="L1372" s="21"/>
    </row>
    <row r="1373" spans="1:12" s="281" customFormat="1" ht="31.5" customHeight="1" x14ac:dyDescent="0.25">
      <c r="A1373" s="228"/>
      <c r="B1373" s="312" t="str">
        <f>'Planila Orçamentária'!C130</f>
        <v>Limpeza da obra</v>
      </c>
      <c r="C1373" s="304"/>
      <c r="D1373" s="112"/>
      <c r="E1373" s="112"/>
      <c r="F1373" s="112"/>
      <c r="G1373" s="112"/>
      <c r="H1373" s="112"/>
      <c r="I1373" s="112"/>
      <c r="J1373" s="112"/>
      <c r="K1373" s="311"/>
      <c r="L1373" s="21"/>
    </row>
    <row r="1374" spans="1:12" s="281" customFormat="1" ht="18" x14ac:dyDescent="0.25">
      <c r="A1374" s="228"/>
      <c r="B1374" s="304"/>
      <c r="C1374" s="304"/>
      <c r="D1374" s="282" t="s">
        <v>295</v>
      </c>
      <c r="E1374" s="218">
        <v>1.25</v>
      </c>
      <c r="F1374" s="218">
        <v>2.35</v>
      </c>
      <c r="G1374" s="218">
        <f t="shared" ref="G1374:G1384" si="292">E1374*2+F1374*2</f>
        <v>7.2</v>
      </c>
      <c r="H1374" s="218">
        <v>3</v>
      </c>
      <c r="I1374" s="218">
        <f t="shared" ref="I1374:I1384" si="293">E1374*F1374</f>
        <v>2.9375</v>
      </c>
      <c r="J1374" s="112"/>
      <c r="K1374" s="218">
        <f>I1374</f>
        <v>2.9375</v>
      </c>
      <c r="L1374" s="21"/>
    </row>
    <row r="1375" spans="1:12" s="281" customFormat="1" ht="18" x14ac:dyDescent="0.25">
      <c r="A1375" s="228"/>
      <c r="B1375" s="304"/>
      <c r="C1375" s="304"/>
      <c r="D1375" s="282" t="s">
        <v>297</v>
      </c>
      <c r="E1375" s="218">
        <v>1.25</v>
      </c>
      <c r="F1375" s="218">
        <v>2.35</v>
      </c>
      <c r="G1375" s="218">
        <f t="shared" si="292"/>
        <v>7.2</v>
      </c>
      <c r="H1375" s="218">
        <v>3</v>
      </c>
      <c r="I1375" s="218">
        <f t="shared" si="293"/>
        <v>2.9375</v>
      </c>
      <c r="J1375" s="112"/>
      <c r="K1375" s="218">
        <f t="shared" ref="K1375:K1384" si="294">I1375</f>
        <v>2.9375</v>
      </c>
      <c r="L1375" s="21"/>
    </row>
    <row r="1376" spans="1:12" s="281" customFormat="1" ht="18" x14ac:dyDescent="0.25">
      <c r="A1376" s="228"/>
      <c r="B1376" s="304"/>
      <c r="C1376" s="304"/>
      <c r="D1376" s="282" t="s">
        <v>559</v>
      </c>
      <c r="E1376" s="218">
        <v>2.85</v>
      </c>
      <c r="F1376" s="218">
        <v>2</v>
      </c>
      <c r="G1376" s="218">
        <f t="shared" si="292"/>
        <v>9.6999999999999993</v>
      </c>
      <c r="H1376" s="218">
        <v>3</v>
      </c>
      <c r="I1376" s="218">
        <f t="shared" si="293"/>
        <v>5.7</v>
      </c>
      <c r="J1376" s="112"/>
      <c r="K1376" s="218">
        <f t="shared" si="294"/>
        <v>5.7</v>
      </c>
      <c r="L1376" s="21"/>
    </row>
    <row r="1377" spans="1:20" s="281" customFormat="1" ht="18" x14ac:dyDescent="0.25">
      <c r="A1377" s="228"/>
      <c r="B1377" s="304"/>
      <c r="C1377" s="304"/>
      <c r="D1377" s="282" t="s">
        <v>299</v>
      </c>
      <c r="E1377" s="218">
        <v>3.69</v>
      </c>
      <c r="F1377" s="218">
        <v>6.3</v>
      </c>
      <c r="G1377" s="218">
        <f t="shared" si="292"/>
        <v>19.98</v>
      </c>
      <c r="H1377" s="218">
        <v>3</v>
      </c>
      <c r="I1377" s="218">
        <f t="shared" si="293"/>
        <v>23.247</v>
      </c>
      <c r="J1377" s="112"/>
      <c r="K1377" s="218">
        <f t="shared" si="294"/>
        <v>23.247</v>
      </c>
      <c r="L1377" s="21"/>
    </row>
    <row r="1378" spans="1:20" s="281" customFormat="1" ht="18" x14ac:dyDescent="0.25">
      <c r="A1378" s="228"/>
      <c r="B1378" s="304"/>
      <c r="C1378" s="304"/>
      <c r="D1378" s="282" t="s">
        <v>300</v>
      </c>
      <c r="E1378" s="218">
        <v>5.3</v>
      </c>
      <c r="F1378" s="218">
        <v>2.75</v>
      </c>
      <c r="G1378" s="218">
        <f t="shared" si="292"/>
        <v>16.100000000000001</v>
      </c>
      <c r="H1378" s="218">
        <v>3</v>
      </c>
      <c r="I1378" s="218">
        <f t="shared" si="293"/>
        <v>14.574999999999999</v>
      </c>
      <c r="J1378" s="112"/>
      <c r="K1378" s="218">
        <f t="shared" si="294"/>
        <v>14.574999999999999</v>
      </c>
      <c r="L1378" s="21"/>
    </row>
    <row r="1379" spans="1:20" s="281" customFormat="1" ht="18" x14ac:dyDescent="0.25">
      <c r="A1379" s="228"/>
      <c r="B1379" s="304"/>
      <c r="C1379" s="304"/>
      <c r="D1379" s="282" t="s">
        <v>301</v>
      </c>
      <c r="E1379" s="218">
        <v>3.35</v>
      </c>
      <c r="F1379" s="218">
        <v>2.75</v>
      </c>
      <c r="G1379" s="218">
        <f t="shared" si="292"/>
        <v>12.2</v>
      </c>
      <c r="H1379" s="218">
        <v>3</v>
      </c>
      <c r="I1379" s="218">
        <f t="shared" si="293"/>
        <v>9.2125000000000004</v>
      </c>
      <c r="J1379" s="112"/>
      <c r="K1379" s="218">
        <f t="shared" si="294"/>
        <v>9.2125000000000004</v>
      </c>
      <c r="L1379" s="21"/>
    </row>
    <row r="1380" spans="1:20" s="281" customFormat="1" ht="18" x14ac:dyDescent="0.25">
      <c r="A1380" s="228"/>
      <c r="B1380" s="304"/>
      <c r="C1380" s="304"/>
      <c r="D1380" s="282" t="s">
        <v>302</v>
      </c>
      <c r="E1380" s="218">
        <v>5</v>
      </c>
      <c r="F1380" s="218">
        <v>3.34</v>
      </c>
      <c r="G1380" s="218">
        <f t="shared" si="292"/>
        <v>16.68</v>
      </c>
      <c r="H1380" s="218">
        <v>3</v>
      </c>
      <c r="I1380" s="218">
        <f t="shared" si="293"/>
        <v>16.7</v>
      </c>
      <c r="J1380" s="112"/>
      <c r="K1380" s="218">
        <f t="shared" si="294"/>
        <v>16.7</v>
      </c>
      <c r="L1380" s="21"/>
    </row>
    <row r="1381" spans="1:20" s="281" customFormat="1" ht="18" x14ac:dyDescent="0.25">
      <c r="A1381" s="228"/>
      <c r="B1381" s="304"/>
      <c r="C1381" s="304"/>
      <c r="D1381" s="282" t="s">
        <v>560</v>
      </c>
      <c r="E1381" s="218">
        <v>1.2</v>
      </c>
      <c r="F1381" s="218">
        <v>2.4500000000000002</v>
      </c>
      <c r="G1381" s="218">
        <f t="shared" si="292"/>
        <v>7.3000000000000007</v>
      </c>
      <c r="H1381" s="218">
        <v>3</v>
      </c>
      <c r="I1381" s="218">
        <f t="shared" si="293"/>
        <v>2.94</v>
      </c>
      <c r="J1381" s="112"/>
      <c r="K1381" s="218">
        <f t="shared" si="294"/>
        <v>2.94</v>
      </c>
      <c r="L1381" s="21"/>
    </row>
    <row r="1382" spans="1:20" s="281" customFormat="1" ht="18" x14ac:dyDescent="0.25">
      <c r="A1382" s="228"/>
      <c r="B1382" s="304"/>
      <c r="C1382" s="304"/>
      <c r="D1382" s="282" t="s">
        <v>303</v>
      </c>
      <c r="E1382" s="218">
        <v>5</v>
      </c>
      <c r="F1382" s="218">
        <v>3.34</v>
      </c>
      <c r="G1382" s="218">
        <f t="shared" si="292"/>
        <v>16.68</v>
      </c>
      <c r="H1382" s="218">
        <v>3</v>
      </c>
      <c r="I1382" s="218">
        <f t="shared" si="293"/>
        <v>16.7</v>
      </c>
      <c r="J1382" s="112"/>
      <c r="K1382" s="218">
        <f t="shared" si="294"/>
        <v>16.7</v>
      </c>
      <c r="L1382" s="21"/>
    </row>
    <row r="1383" spans="1:20" s="281" customFormat="1" ht="18" x14ac:dyDescent="0.25">
      <c r="A1383" s="228"/>
      <c r="B1383" s="304"/>
      <c r="C1383" s="304"/>
      <c r="D1383" s="282" t="s">
        <v>561</v>
      </c>
      <c r="E1383" s="218">
        <v>1.2</v>
      </c>
      <c r="F1383" s="218">
        <v>2.2999999999999998</v>
      </c>
      <c r="G1383" s="218">
        <f t="shared" si="292"/>
        <v>7</v>
      </c>
      <c r="H1383" s="218">
        <v>3</v>
      </c>
      <c r="I1383" s="218">
        <f t="shared" si="293"/>
        <v>2.76</v>
      </c>
      <c r="J1383" s="112"/>
      <c r="K1383" s="218">
        <f t="shared" si="294"/>
        <v>2.76</v>
      </c>
      <c r="L1383" s="21"/>
    </row>
    <row r="1384" spans="1:20" s="281" customFormat="1" ht="18" x14ac:dyDescent="0.25">
      <c r="A1384" s="228"/>
      <c r="B1384" s="304"/>
      <c r="C1384" s="304"/>
      <c r="D1384" s="282" t="s">
        <v>304</v>
      </c>
      <c r="E1384" s="218">
        <v>8</v>
      </c>
      <c r="F1384" s="218">
        <v>9.52</v>
      </c>
      <c r="G1384" s="218">
        <f t="shared" si="292"/>
        <v>35.04</v>
      </c>
      <c r="H1384" s="218">
        <v>3</v>
      </c>
      <c r="I1384" s="218">
        <f t="shared" si="293"/>
        <v>76.16</v>
      </c>
      <c r="J1384" s="112"/>
      <c r="K1384" s="218">
        <f t="shared" si="294"/>
        <v>76.16</v>
      </c>
      <c r="L1384" s="21"/>
    </row>
    <row r="1385" spans="1:20" s="281" customFormat="1" ht="18" x14ac:dyDescent="0.25">
      <c r="A1385" s="228"/>
      <c r="B1385" s="304"/>
      <c r="C1385" s="304"/>
      <c r="D1385" s="112"/>
      <c r="E1385" s="112"/>
      <c r="F1385" s="112"/>
      <c r="G1385" s="112"/>
      <c r="H1385" s="112"/>
      <c r="I1385" s="112"/>
      <c r="J1385" s="112"/>
      <c r="K1385" s="311">
        <f>SUM(K1374:K1384)</f>
        <v>173.86950000000002</v>
      </c>
      <c r="L1385" s="21"/>
    </row>
    <row r="1386" spans="1:20" s="281" customFormat="1" ht="40.5" customHeight="1" x14ac:dyDescent="0.25">
      <c r="A1386" s="228"/>
      <c r="B1386" s="418" t="str">
        <f>'Planila Orçamentária'!B132</f>
        <v>REFORMA</v>
      </c>
      <c r="C1386" s="418"/>
      <c r="D1386" s="418"/>
      <c r="E1386" s="418"/>
      <c r="F1386" s="418"/>
      <c r="G1386" s="418"/>
      <c r="H1386" s="418"/>
      <c r="I1386" s="418"/>
      <c r="J1386" s="418"/>
      <c r="K1386" s="418"/>
      <c r="L1386" s="21"/>
      <c r="M1386" s="116"/>
      <c r="O1386" s="112"/>
      <c r="P1386"/>
      <c r="Q1386"/>
      <c r="R1386"/>
      <c r="S1386"/>
      <c r="T1386" s="112"/>
    </row>
    <row r="1387" spans="1:20" s="281" customFormat="1" ht="18" x14ac:dyDescent="0.25">
      <c r="A1387" s="228"/>
      <c r="B1387" s="308" t="str">
        <f>'Planila Orçamentária'!C133</f>
        <v>SERVIÇOSA PRELIMINARES</v>
      </c>
      <c r="C1387" s="308"/>
      <c r="D1387" s="309"/>
      <c r="E1387" s="310"/>
      <c r="F1387" s="310"/>
      <c r="G1387" s="310"/>
      <c r="H1387" s="310"/>
      <c r="I1387" s="310"/>
      <c r="J1387" s="310"/>
      <c r="K1387" s="310"/>
      <c r="L1387" s="21"/>
    </row>
    <row r="1388" spans="1:20" s="281" customFormat="1" ht="45" customHeight="1" x14ac:dyDescent="0.25">
      <c r="A1388" s="228"/>
      <c r="B1388" s="312" t="str">
        <f>'Planila Orçamentária'!C134</f>
        <v xml:space="preserve">Retirada de louças sanitária </v>
      </c>
      <c r="C1388" s="304"/>
      <c r="D1388" s="282" t="s">
        <v>282</v>
      </c>
      <c r="E1388" s="218">
        <v>4.3499999999999996</v>
      </c>
      <c r="F1388" s="218">
        <v>4.3</v>
      </c>
      <c r="G1388" s="218">
        <f>E1388*2+F1388*2</f>
        <v>17.299999999999997</v>
      </c>
      <c r="H1388" s="218">
        <v>3</v>
      </c>
      <c r="I1388" s="218">
        <f>E1388*F1388</f>
        <v>18.704999999999998</v>
      </c>
      <c r="J1388" s="219"/>
      <c r="K1388" s="218">
        <f>J1388</f>
        <v>0</v>
      </c>
      <c r="L1388" s="21"/>
      <c r="O1388" s="112"/>
      <c r="P1388" s="112"/>
      <c r="Q1388" s="112"/>
      <c r="R1388" s="112"/>
      <c r="S1388" s="112"/>
      <c r="T1388" s="112"/>
    </row>
    <row r="1389" spans="1:20" s="281" customFormat="1" ht="18" customHeight="1" x14ac:dyDescent="0.25">
      <c r="A1389" s="228"/>
      <c r="B1389" s="304"/>
      <c r="C1389" s="304"/>
      <c r="D1389" s="282" t="s">
        <v>283</v>
      </c>
      <c r="E1389" s="218">
        <v>2.85</v>
      </c>
      <c r="F1389" s="218">
        <v>4</v>
      </c>
      <c r="G1389" s="218">
        <f t="shared" ref="G1389:G1403" si="295">E1389*2+F1389*2</f>
        <v>13.7</v>
      </c>
      <c r="H1389" s="218">
        <v>3</v>
      </c>
      <c r="I1389" s="218">
        <f t="shared" ref="I1389:I1403" si="296">E1389*F1389</f>
        <v>11.4</v>
      </c>
      <c r="J1389" s="219"/>
      <c r="K1389" s="218">
        <f t="shared" ref="K1389:K1403" si="297">J1389</f>
        <v>0</v>
      </c>
      <c r="L1389" s="21"/>
      <c r="O1389" s="112"/>
      <c r="P1389" s="112"/>
      <c r="Q1389" s="112"/>
      <c r="R1389" s="112"/>
      <c r="S1389" s="112"/>
      <c r="T1389" s="112"/>
    </row>
    <row r="1390" spans="1:20" s="281" customFormat="1" ht="18" customHeight="1" x14ac:dyDescent="0.25">
      <c r="A1390" s="228"/>
      <c r="B1390" s="304"/>
      <c r="C1390" s="304"/>
      <c r="D1390" s="282" t="s">
        <v>298</v>
      </c>
      <c r="E1390" s="218">
        <v>2.85</v>
      </c>
      <c r="F1390" s="218">
        <v>4</v>
      </c>
      <c r="G1390" s="218">
        <f t="shared" si="295"/>
        <v>13.7</v>
      </c>
      <c r="H1390" s="218">
        <v>3</v>
      </c>
      <c r="I1390" s="218">
        <f t="shared" si="296"/>
        <v>11.4</v>
      </c>
      <c r="J1390" s="219"/>
      <c r="K1390" s="218">
        <f t="shared" si="297"/>
        <v>0</v>
      </c>
      <c r="L1390" s="21"/>
      <c r="O1390" s="112"/>
      <c r="P1390" s="112"/>
      <c r="Q1390" s="112"/>
      <c r="R1390" s="112"/>
      <c r="S1390" s="112"/>
      <c r="T1390" s="112"/>
    </row>
    <row r="1391" spans="1:20" s="281" customFormat="1" ht="18" customHeight="1" x14ac:dyDescent="0.25">
      <c r="A1391" s="228"/>
      <c r="B1391" s="304"/>
      <c r="C1391" s="304"/>
      <c r="D1391" s="282" t="s">
        <v>284</v>
      </c>
      <c r="E1391" s="218">
        <v>4.3499999999999996</v>
      </c>
      <c r="F1391" s="218">
        <v>4.3499999999999996</v>
      </c>
      <c r="G1391" s="218">
        <f t="shared" si="295"/>
        <v>17.399999999999999</v>
      </c>
      <c r="H1391" s="218">
        <v>3</v>
      </c>
      <c r="I1391" s="218">
        <f t="shared" si="296"/>
        <v>18.922499999999996</v>
      </c>
      <c r="J1391" s="219"/>
      <c r="K1391" s="218">
        <f t="shared" si="297"/>
        <v>0</v>
      </c>
      <c r="L1391" s="21"/>
      <c r="O1391" s="112"/>
      <c r="P1391" s="112"/>
      <c r="Q1391" s="112"/>
      <c r="R1391" s="112"/>
      <c r="S1391" s="112"/>
      <c r="T1391" s="112"/>
    </row>
    <row r="1392" spans="1:20" s="281" customFormat="1" ht="18" customHeight="1" x14ac:dyDescent="0.25">
      <c r="A1392" s="228"/>
      <c r="B1392" s="304"/>
      <c r="C1392" s="304"/>
      <c r="D1392" s="282" t="s">
        <v>285</v>
      </c>
      <c r="E1392" s="218">
        <v>2.74</v>
      </c>
      <c r="F1392" s="218">
        <v>3</v>
      </c>
      <c r="G1392" s="218">
        <f t="shared" si="295"/>
        <v>11.48</v>
      </c>
      <c r="H1392" s="218">
        <v>3</v>
      </c>
      <c r="I1392" s="218">
        <f t="shared" si="296"/>
        <v>8.2200000000000006</v>
      </c>
      <c r="J1392" s="219"/>
      <c r="K1392" s="218">
        <f t="shared" si="297"/>
        <v>0</v>
      </c>
      <c r="L1392" s="21"/>
      <c r="O1392" s="112"/>
      <c r="P1392" s="112"/>
      <c r="Q1392" s="112"/>
      <c r="R1392" s="112"/>
      <c r="S1392" s="112"/>
      <c r="T1392" s="112"/>
    </row>
    <row r="1393" spans="1:20" s="281" customFormat="1" ht="18" customHeight="1" x14ac:dyDescent="0.25">
      <c r="A1393" s="228"/>
      <c r="B1393" s="304"/>
      <c r="C1393" s="304"/>
      <c r="D1393" s="282" t="s">
        <v>286</v>
      </c>
      <c r="E1393" s="218">
        <v>1.35</v>
      </c>
      <c r="F1393" s="218">
        <v>10.3</v>
      </c>
      <c r="G1393" s="218">
        <f t="shared" si="295"/>
        <v>23.3</v>
      </c>
      <c r="H1393" s="218">
        <v>3</v>
      </c>
      <c r="I1393" s="218">
        <f t="shared" si="296"/>
        <v>13.905000000000001</v>
      </c>
      <c r="J1393" s="219"/>
      <c r="K1393" s="218">
        <f t="shared" si="297"/>
        <v>0</v>
      </c>
      <c r="L1393" s="21"/>
      <c r="O1393" s="112"/>
      <c r="P1393" s="112"/>
      <c r="Q1393" s="112"/>
      <c r="R1393" s="112"/>
      <c r="S1393" s="112"/>
      <c r="T1393" s="112"/>
    </row>
    <row r="1394" spans="1:20" s="281" customFormat="1" ht="18" customHeight="1" x14ac:dyDescent="0.25">
      <c r="A1394" s="228"/>
      <c r="B1394" s="304"/>
      <c r="C1394" s="304"/>
      <c r="D1394" s="282" t="s">
        <v>287</v>
      </c>
      <c r="E1394" s="218">
        <v>1.35</v>
      </c>
      <c r="F1394" s="218">
        <v>2.95</v>
      </c>
      <c r="G1394" s="218">
        <f t="shared" si="295"/>
        <v>8.6000000000000014</v>
      </c>
      <c r="H1394" s="218">
        <v>3</v>
      </c>
      <c r="I1394" s="218">
        <f t="shared" si="296"/>
        <v>3.9825000000000004</v>
      </c>
      <c r="J1394" s="219"/>
      <c r="K1394" s="218">
        <f t="shared" si="297"/>
        <v>0</v>
      </c>
      <c r="L1394" s="21"/>
      <c r="O1394" s="112"/>
      <c r="P1394" s="112"/>
      <c r="Q1394" s="112"/>
      <c r="R1394" s="112"/>
      <c r="S1394" s="112"/>
      <c r="T1394" s="112"/>
    </row>
    <row r="1395" spans="1:20" s="281" customFormat="1" ht="18" customHeight="1" x14ac:dyDescent="0.25">
      <c r="A1395" s="228"/>
      <c r="B1395" s="304"/>
      <c r="C1395" s="304"/>
      <c r="D1395" s="282" t="s">
        <v>288</v>
      </c>
      <c r="E1395" s="218">
        <v>2.74</v>
      </c>
      <c r="F1395" s="218">
        <v>1.3</v>
      </c>
      <c r="G1395" s="218">
        <f t="shared" si="295"/>
        <v>8.08</v>
      </c>
      <c r="H1395" s="218">
        <v>3</v>
      </c>
      <c r="I1395" s="218">
        <f t="shared" si="296"/>
        <v>3.5620000000000003</v>
      </c>
      <c r="J1395" s="219"/>
      <c r="K1395" s="218">
        <f t="shared" si="297"/>
        <v>0</v>
      </c>
      <c r="L1395" s="21"/>
      <c r="O1395" s="112"/>
      <c r="P1395" s="112"/>
      <c r="Q1395" s="112"/>
      <c r="R1395" s="112"/>
      <c r="S1395" s="112"/>
      <c r="T1395" s="112"/>
    </row>
    <row r="1396" spans="1:20" s="281" customFormat="1" ht="18" customHeight="1" x14ac:dyDescent="0.25">
      <c r="A1396" s="228"/>
      <c r="B1396" s="304"/>
      <c r="C1396" s="304"/>
      <c r="D1396" s="282" t="s">
        <v>291</v>
      </c>
      <c r="E1396" s="218">
        <v>1.8</v>
      </c>
      <c r="F1396" s="218">
        <v>4.45</v>
      </c>
      <c r="G1396" s="218">
        <f t="shared" si="295"/>
        <v>12.5</v>
      </c>
      <c r="H1396" s="218">
        <v>3</v>
      </c>
      <c r="I1396" s="218">
        <f t="shared" si="296"/>
        <v>8.01</v>
      </c>
      <c r="J1396" s="219"/>
      <c r="K1396" s="218">
        <f t="shared" si="297"/>
        <v>0</v>
      </c>
      <c r="L1396" s="21"/>
      <c r="O1396" s="112"/>
      <c r="P1396" s="112"/>
      <c r="Q1396" s="112"/>
      <c r="R1396" s="112"/>
      <c r="S1396" s="112"/>
      <c r="T1396" s="112"/>
    </row>
    <row r="1397" spans="1:20" s="281" customFormat="1" ht="18" customHeight="1" x14ac:dyDescent="0.25">
      <c r="A1397" s="228"/>
      <c r="B1397" s="304"/>
      <c r="C1397" s="304"/>
      <c r="D1397" s="282" t="s">
        <v>289</v>
      </c>
      <c r="E1397" s="218">
        <v>3.2</v>
      </c>
      <c r="F1397" s="218">
        <v>1.64</v>
      </c>
      <c r="G1397" s="218">
        <f t="shared" si="295"/>
        <v>9.68</v>
      </c>
      <c r="H1397" s="218">
        <v>3</v>
      </c>
      <c r="I1397" s="218">
        <f t="shared" si="296"/>
        <v>5.2480000000000002</v>
      </c>
      <c r="J1397" s="219"/>
      <c r="K1397" s="218">
        <f t="shared" si="297"/>
        <v>0</v>
      </c>
      <c r="L1397" s="21"/>
      <c r="O1397" s="112"/>
      <c r="P1397" s="112"/>
      <c r="Q1397" s="112"/>
      <c r="R1397" s="112"/>
      <c r="S1397" s="112"/>
      <c r="T1397" s="112"/>
    </row>
    <row r="1398" spans="1:20" s="281" customFormat="1" ht="18" customHeight="1" x14ac:dyDescent="0.25">
      <c r="A1398" s="228"/>
      <c r="B1398" s="304"/>
      <c r="C1398" s="304"/>
      <c r="D1398" s="282" t="s">
        <v>290</v>
      </c>
      <c r="E1398" s="218">
        <v>1.53</v>
      </c>
      <c r="F1398" s="218">
        <v>2</v>
      </c>
      <c r="G1398" s="218">
        <f t="shared" si="295"/>
        <v>7.0600000000000005</v>
      </c>
      <c r="H1398" s="218">
        <v>3</v>
      </c>
      <c r="I1398" s="218">
        <f t="shared" si="296"/>
        <v>3.06</v>
      </c>
      <c r="J1398" s="219"/>
      <c r="K1398" s="218">
        <f t="shared" si="297"/>
        <v>0</v>
      </c>
      <c r="L1398" s="21"/>
      <c r="O1398" s="112"/>
      <c r="P1398" s="112"/>
      <c r="Q1398" s="112"/>
      <c r="R1398" s="112"/>
      <c r="S1398" s="112"/>
      <c r="T1398" s="112"/>
    </row>
    <row r="1399" spans="1:20" s="281" customFormat="1" ht="18" customHeight="1" x14ac:dyDescent="0.25">
      <c r="A1399" s="228"/>
      <c r="B1399" s="304"/>
      <c r="C1399" s="304"/>
      <c r="D1399" s="282" t="s">
        <v>292</v>
      </c>
      <c r="E1399" s="218">
        <v>1.53</v>
      </c>
      <c r="F1399" s="218">
        <v>2</v>
      </c>
      <c r="G1399" s="218">
        <f t="shared" si="295"/>
        <v>7.0600000000000005</v>
      </c>
      <c r="H1399" s="218">
        <v>3</v>
      </c>
      <c r="I1399" s="218">
        <f t="shared" si="296"/>
        <v>3.06</v>
      </c>
      <c r="J1399" s="219"/>
      <c r="K1399" s="218">
        <f t="shared" si="297"/>
        <v>0</v>
      </c>
      <c r="L1399" s="21"/>
      <c r="O1399" s="112"/>
      <c r="P1399" s="112"/>
      <c r="Q1399" s="112"/>
      <c r="R1399" s="112"/>
      <c r="S1399" s="112"/>
      <c r="T1399" s="112"/>
    </row>
    <row r="1400" spans="1:20" s="281" customFormat="1" ht="18" customHeight="1" x14ac:dyDescent="0.25">
      <c r="A1400" s="228"/>
      <c r="B1400" s="304"/>
      <c r="C1400" s="304"/>
      <c r="D1400" s="282" t="s">
        <v>293</v>
      </c>
      <c r="E1400" s="218">
        <v>3.2</v>
      </c>
      <c r="F1400" s="218">
        <v>3.4</v>
      </c>
      <c r="G1400" s="218">
        <f t="shared" si="295"/>
        <v>13.2</v>
      </c>
      <c r="H1400" s="218">
        <v>3</v>
      </c>
      <c r="I1400" s="218">
        <f t="shared" si="296"/>
        <v>10.88</v>
      </c>
      <c r="J1400" s="219"/>
      <c r="K1400" s="218">
        <f t="shared" si="297"/>
        <v>0</v>
      </c>
      <c r="L1400" s="21"/>
      <c r="O1400" s="112"/>
      <c r="P1400" s="112"/>
      <c r="Q1400" s="112"/>
      <c r="R1400" s="112"/>
      <c r="S1400" s="112"/>
      <c r="T1400" s="112"/>
    </row>
    <row r="1401" spans="1:20" s="281" customFormat="1" ht="18" customHeight="1" x14ac:dyDescent="0.25">
      <c r="A1401" s="228"/>
      <c r="B1401" s="304"/>
      <c r="C1401" s="304"/>
      <c r="D1401" s="282" t="s">
        <v>294</v>
      </c>
      <c r="E1401" s="218">
        <v>3.2</v>
      </c>
      <c r="F1401" s="218">
        <v>4.5</v>
      </c>
      <c r="G1401" s="218">
        <f t="shared" si="295"/>
        <v>15.4</v>
      </c>
      <c r="H1401" s="218">
        <v>3</v>
      </c>
      <c r="I1401" s="218">
        <f t="shared" si="296"/>
        <v>14.4</v>
      </c>
      <c r="J1401" s="219"/>
      <c r="K1401" s="218">
        <f t="shared" si="297"/>
        <v>0</v>
      </c>
      <c r="L1401" s="21"/>
      <c r="O1401" s="112"/>
      <c r="P1401" s="112"/>
      <c r="Q1401" s="112"/>
      <c r="R1401" s="112"/>
      <c r="S1401" s="112"/>
      <c r="T1401" s="112"/>
    </row>
    <row r="1402" spans="1:20" s="281" customFormat="1" ht="18" customHeight="1" x14ac:dyDescent="0.25">
      <c r="A1402" s="228"/>
      <c r="B1402" s="304"/>
      <c r="C1402" s="304"/>
      <c r="D1402" s="282" t="s">
        <v>295</v>
      </c>
      <c r="E1402" s="218">
        <v>1.55</v>
      </c>
      <c r="F1402" s="218">
        <v>0.95</v>
      </c>
      <c r="G1402" s="218">
        <f t="shared" si="295"/>
        <v>5</v>
      </c>
      <c r="H1402" s="218">
        <v>3</v>
      </c>
      <c r="I1402" s="218">
        <f t="shared" si="296"/>
        <v>1.4724999999999999</v>
      </c>
      <c r="J1402" s="219"/>
      <c r="K1402" s="218">
        <f t="shared" si="297"/>
        <v>0</v>
      </c>
      <c r="L1402" s="21"/>
      <c r="O1402" s="112"/>
      <c r="P1402" s="112"/>
      <c r="Q1402" s="112"/>
      <c r="R1402" s="112"/>
      <c r="S1402" s="112"/>
      <c r="T1402" s="112"/>
    </row>
    <row r="1403" spans="1:20" s="281" customFormat="1" ht="18" customHeight="1" x14ac:dyDescent="0.25">
      <c r="A1403" s="228"/>
      <c r="B1403" s="304"/>
      <c r="C1403" s="304"/>
      <c r="D1403" s="282" t="s">
        <v>296</v>
      </c>
      <c r="E1403" s="218">
        <v>2.8</v>
      </c>
      <c r="F1403" s="218">
        <v>5.0999999999999996</v>
      </c>
      <c r="G1403" s="218">
        <f t="shared" si="295"/>
        <v>15.799999999999999</v>
      </c>
      <c r="H1403" s="218">
        <v>3</v>
      </c>
      <c r="I1403" s="218">
        <f t="shared" si="296"/>
        <v>14.279999999999998</v>
      </c>
      <c r="J1403" s="219"/>
      <c r="K1403" s="218">
        <f t="shared" si="297"/>
        <v>0</v>
      </c>
      <c r="L1403" s="21"/>
      <c r="O1403" s="112"/>
      <c r="P1403" s="112"/>
      <c r="Q1403" s="112"/>
      <c r="R1403" s="112"/>
      <c r="S1403" s="112"/>
      <c r="T1403" s="112"/>
    </row>
    <row r="1404" spans="1:20" s="281" customFormat="1" ht="18" customHeight="1" x14ac:dyDescent="0.25">
      <c r="A1404" s="228"/>
      <c r="B1404" s="304"/>
      <c r="C1404" s="304"/>
      <c r="D1404" s="282"/>
      <c r="E1404" s="218"/>
      <c r="F1404" s="218"/>
      <c r="G1404" s="218"/>
      <c r="H1404" s="218"/>
      <c r="I1404" s="218"/>
      <c r="J1404" s="219"/>
      <c r="K1404" s="311">
        <f>SUM(K1388:K1403)</f>
        <v>0</v>
      </c>
      <c r="L1404" s="21"/>
      <c r="O1404" s="112"/>
      <c r="P1404" s="112"/>
      <c r="Q1404" s="112"/>
      <c r="R1404" s="112"/>
      <c r="S1404" s="112"/>
      <c r="T1404" s="112"/>
    </row>
    <row r="1405" spans="1:20" s="281" customFormat="1" ht="40.5" customHeight="1" x14ac:dyDescent="0.25">
      <c r="A1405" s="228"/>
      <c r="B1405" s="312" t="str">
        <f>'Planila Orçamentária'!C135</f>
        <v xml:space="preserve">Retirada de telha cerâmica </v>
      </c>
      <c r="C1405" s="304"/>
      <c r="D1405" s="282"/>
      <c r="E1405" s="218"/>
      <c r="F1405" s="218"/>
      <c r="G1405" s="218"/>
      <c r="H1405" s="218"/>
      <c r="I1405" s="218"/>
      <c r="J1405" s="219"/>
      <c r="K1405" s="311"/>
      <c r="L1405" s="21"/>
      <c r="O1405" s="112"/>
      <c r="P1405" s="112"/>
      <c r="Q1405" s="112"/>
      <c r="R1405" s="112"/>
      <c r="S1405" s="112"/>
      <c r="T1405" s="112"/>
    </row>
    <row r="1406" spans="1:20" s="281" customFormat="1" ht="18" customHeight="1" x14ac:dyDescent="0.25">
      <c r="A1406" s="228"/>
      <c r="B1406" s="304"/>
      <c r="C1406" s="304"/>
      <c r="D1406" s="282" t="s">
        <v>282</v>
      </c>
      <c r="E1406" s="218">
        <v>4.3499999999999996</v>
      </c>
      <c r="F1406" s="218">
        <v>4.3</v>
      </c>
      <c r="G1406" s="218">
        <f>E1406*2+F1406*2</f>
        <v>17.299999999999997</v>
      </c>
      <c r="H1406" s="218">
        <v>3</v>
      </c>
      <c r="I1406" s="218">
        <f>E1406*F1406</f>
        <v>18.704999999999998</v>
      </c>
      <c r="J1406" s="219"/>
      <c r="K1406" s="218">
        <f>J1406</f>
        <v>0</v>
      </c>
      <c r="L1406" s="21"/>
      <c r="O1406" s="112"/>
      <c r="P1406" s="112"/>
      <c r="Q1406" s="112"/>
      <c r="R1406" s="112"/>
      <c r="S1406" s="112"/>
      <c r="T1406" s="112"/>
    </row>
    <row r="1407" spans="1:20" s="281" customFormat="1" ht="18" customHeight="1" x14ac:dyDescent="0.25">
      <c r="A1407" s="228"/>
      <c r="B1407" s="304"/>
      <c r="C1407" s="304"/>
      <c r="D1407" s="282" t="s">
        <v>283</v>
      </c>
      <c r="E1407" s="218">
        <v>2.85</v>
      </c>
      <c r="F1407" s="218">
        <v>4</v>
      </c>
      <c r="G1407" s="218">
        <f t="shared" ref="G1407:G1421" si="298">E1407*2+F1407*2</f>
        <v>13.7</v>
      </c>
      <c r="H1407" s="218">
        <v>3</v>
      </c>
      <c r="I1407" s="218">
        <f t="shared" ref="I1407:I1421" si="299">E1407*F1407</f>
        <v>11.4</v>
      </c>
      <c r="J1407" s="219"/>
      <c r="K1407" s="218">
        <f t="shared" ref="K1407:K1421" si="300">J1407</f>
        <v>0</v>
      </c>
      <c r="L1407" s="21"/>
      <c r="O1407" s="112"/>
      <c r="P1407" s="112"/>
      <c r="Q1407" s="112"/>
      <c r="R1407" s="112"/>
      <c r="S1407" s="112"/>
      <c r="T1407" s="112"/>
    </row>
    <row r="1408" spans="1:20" s="281" customFormat="1" ht="18" customHeight="1" x14ac:dyDescent="0.25">
      <c r="A1408" s="228"/>
      <c r="B1408" s="304"/>
      <c r="C1408" s="304"/>
      <c r="D1408" s="282" t="s">
        <v>298</v>
      </c>
      <c r="E1408" s="218">
        <v>2.85</v>
      </c>
      <c r="F1408" s="218">
        <v>4</v>
      </c>
      <c r="G1408" s="218">
        <f t="shared" si="298"/>
        <v>13.7</v>
      </c>
      <c r="H1408" s="218">
        <v>3</v>
      </c>
      <c r="I1408" s="218">
        <f t="shared" si="299"/>
        <v>11.4</v>
      </c>
      <c r="J1408" s="219"/>
      <c r="K1408" s="218">
        <f t="shared" si="300"/>
        <v>0</v>
      </c>
      <c r="L1408" s="21"/>
      <c r="O1408" s="112"/>
      <c r="P1408" s="112"/>
      <c r="Q1408" s="112"/>
      <c r="R1408" s="112"/>
      <c r="S1408" s="112"/>
      <c r="T1408" s="112"/>
    </row>
    <row r="1409" spans="1:20" s="281" customFormat="1" ht="18" customHeight="1" x14ac:dyDescent="0.25">
      <c r="A1409" s="228"/>
      <c r="B1409" s="304"/>
      <c r="C1409" s="304"/>
      <c r="D1409" s="282" t="s">
        <v>284</v>
      </c>
      <c r="E1409" s="218">
        <v>4.3499999999999996</v>
      </c>
      <c r="F1409" s="218">
        <v>4.3499999999999996</v>
      </c>
      <c r="G1409" s="218">
        <f t="shared" si="298"/>
        <v>17.399999999999999</v>
      </c>
      <c r="H1409" s="218">
        <v>3</v>
      </c>
      <c r="I1409" s="218">
        <f t="shared" si="299"/>
        <v>18.922499999999996</v>
      </c>
      <c r="J1409" s="219"/>
      <c r="K1409" s="218">
        <f t="shared" si="300"/>
        <v>0</v>
      </c>
      <c r="L1409" s="21"/>
      <c r="O1409" s="112"/>
      <c r="P1409" s="112"/>
      <c r="Q1409" s="112"/>
      <c r="R1409" s="112"/>
      <c r="S1409" s="112"/>
      <c r="T1409" s="112"/>
    </row>
    <row r="1410" spans="1:20" s="281" customFormat="1" ht="18" customHeight="1" x14ac:dyDescent="0.25">
      <c r="A1410" s="228"/>
      <c r="B1410" s="304"/>
      <c r="C1410" s="304"/>
      <c r="D1410" s="282" t="s">
        <v>285</v>
      </c>
      <c r="E1410" s="218">
        <v>2.74</v>
      </c>
      <c r="F1410" s="218">
        <v>3</v>
      </c>
      <c r="G1410" s="218">
        <f t="shared" si="298"/>
        <v>11.48</v>
      </c>
      <c r="H1410" s="218">
        <v>3</v>
      </c>
      <c r="I1410" s="218">
        <f t="shared" si="299"/>
        <v>8.2200000000000006</v>
      </c>
      <c r="J1410" s="219"/>
      <c r="K1410" s="218">
        <f t="shared" si="300"/>
        <v>0</v>
      </c>
      <c r="L1410" s="21"/>
      <c r="O1410" s="112"/>
      <c r="P1410" s="112"/>
      <c r="Q1410" s="112"/>
      <c r="R1410" s="112"/>
      <c r="S1410" s="112"/>
      <c r="T1410" s="112"/>
    </row>
    <row r="1411" spans="1:20" s="281" customFormat="1" ht="18" customHeight="1" x14ac:dyDescent="0.25">
      <c r="A1411" s="228"/>
      <c r="B1411" s="304"/>
      <c r="C1411" s="304"/>
      <c r="D1411" s="282" t="s">
        <v>286</v>
      </c>
      <c r="E1411" s="218">
        <v>1.35</v>
      </c>
      <c r="F1411" s="218">
        <v>10.3</v>
      </c>
      <c r="G1411" s="218">
        <f t="shared" si="298"/>
        <v>23.3</v>
      </c>
      <c r="H1411" s="218">
        <v>3</v>
      </c>
      <c r="I1411" s="218">
        <f t="shared" si="299"/>
        <v>13.905000000000001</v>
      </c>
      <c r="J1411" s="219"/>
      <c r="K1411" s="218">
        <f t="shared" si="300"/>
        <v>0</v>
      </c>
      <c r="L1411" s="21"/>
      <c r="O1411" s="112"/>
      <c r="P1411" s="112"/>
      <c r="Q1411" s="112"/>
      <c r="R1411" s="112"/>
      <c r="S1411" s="112"/>
      <c r="T1411" s="112"/>
    </row>
    <row r="1412" spans="1:20" s="281" customFormat="1" ht="18" customHeight="1" x14ac:dyDescent="0.25">
      <c r="A1412" s="228"/>
      <c r="B1412" s="304"/>
      <c r="C1412" s="304"/>
      <c r="D1412" s="282" t="s">
        <v>287</v>
      </c>
      <c r="E1412" s="218">
        <v>1.35</v>
      </c>
      <c r="F1412" s="218">
        <v>2.95</v>
      </c>
      <c r="G1412" s="218">
        <f t="shared" si="298"/>
        <v>8.6000000000000014</v>
      </c>
      <c r="H1412" s="218">
        <v>3</v>
      </c>
      <c r="I1412" s="218">
        <f t="shared" si="299"/>
        <v>3.9825000000000004</v>
      </c>
      <c r="J1412" s="219"/>
      <c r="K1412" s="218">
        <f t="shared" si="300"/>
        <v>0</v>
      </c>
      <c r="L1412" s="21"/>
      <c r="O1412" s="112"/>
      <c r="P1412" s="112"/>
      <c r="Q1412" s="112"/>
      <c r="R1412" s="112"/>
      <c r="S1412" s="112"/>
      <c r="T1412" s="112"/>
    </row>
    <row r="1413" spans="1:20" s="281" customFormat="1" ht="18" customHeight="1" x14ac:dyDescent="0.25">
      <c r="A1413" s="228"/>
      <c r="B1413" s="304"/>
      <c r="C1413" s="304"/>
      <c r="D1413" s="282" t="s">
        <v>288</v>
      </c>
      <c r="E1413" s="218">
        <v>2.74</v>
      </c>
      <c r="F1413" s="218">
        <v>1.3</v>
      </c>
      <c r="G1413" s="218">
        <f t="shared" si="298"/>
        <v>8.08</v>
      </c>
      <c r="H1413" s="218">
        <v>3</v>
      </c>
      <c r="I1413" s="218">
        <f t="shared" si="299"/>
        <v>3.5620000000000003</v>
      </c>
      <c r="J1413" s="219"/>
      <c r="K1413" s="218">
        <f t="shared" si="300"/>
        <v>0</v>
      </c>
      <c r="L1413" s="21"/>
      <c r="O1413" s="112"/>
      <c r="P1413" s="112"/>
      <c r="Q1413" s="112"/>
      <c r="R1413" s="112"/>
      <c r="S1413" s="112"/>
      <c r="T1413" s="112"/>
    </row>
    <row r="1414" spans="1:20" s="281" customFormat="1" ht="18" customHeight="1" x14ac:dyDescent="0.25">
      <c r="A1414" s="228"/>
      <c r="B1414" s="304"/>
      <c r="C1414" s="304"/>
      <c r="D1414" s="282" t="s">
        <v>291</v>
      </c>
      <c r="E1414" s="218">
        <v>1.8</v>
      </c>
      <c r="F1414" s="218">
        <v>4.45</v>
      </c>
      <c r="G1414" s="218">
        <f t="shared" si="298"/>
        <v>12.5</v>
      </c>
      <c r="H1414" s="218">
        <v>3</v>
      </c>
      <c r="I1414" s="218">
        <f t="shared" si="299"/>
        <v>8.01</v>
      </c>
      <c r="J1414" s="219"/>
      <c r="K1414" s="218">
        <f t="shared" si="300"/>
        <v>0</v>
      </c>
      <c r="L1414" s="21"/>
      <c r="O1414" s="112"/>
      <c r="P1414" s="112"/>
      <c r="Q1414" s="112"/>
      <c r="R1414" s="112"/>
      <c r="S1414" s="112"/>
      <c r="T1414" s="112"/>
    </row>
    <row r="1415" spans="1:20" s="281" customFormat="1" ht="18" customHeight="1" x14ac:dyDescent="0.25">
      <c r="A1415" s="228"/>
      <c r="B1415" s="304"/>
      <c r="C1415" s="304"/>
      <c r="D1415" s="282" t="s">
        <v>289</v>
      </c>
      <c r="E1415" s="218">
        <v>3.2</v>
      </c>
      <c r="F1415" s="218">
        <v>1.64</v>
      </c>
      <c r="G1415" s="218">
        <f t="shared" si="298"/>
        <v>9.68</v>
      </c>
      <c r="H1415" s="218">
        <v>3</v>
      </c>
      <c r="I1415" s="218">
        <f t="shared" si="299"/>
        <v>5.2480000000000002</v>
      </c>
      <c r="J1415" s="219"/>
      <c r="K1415" s="218">
        <f t="shared" si="300"/>
        <v>0</v>
      </c>
      <c r="L1415" s="21"/>
      <c r="O1415" s="112"/>
      <c r="P1415" s="112"/>
      <c r="Q1415" s="112"/>
      <c r="R1415" s="112"/>
      <c r="S1415" s="112"/>
      <c r="T1415" s="112"/>
    </row>
    <row r="1416" spans="1:20" s="281" customFormat="1" ht="18" customHeight="1" x14ac:dyDescent="0.25">
      <c r="A1416" s="228"/>
      <c r="B1416" s="304"/>
      <c r="C1416" s="304"/>
      <c r="D1416" s="282" t="s">
        <v>290</v>
      </c>
      <c r="E1416" s="218">
        <v>1.53</v>
      </c>
      <c r="F1416" s="218">
        <v>2</v>
      </c>
      <c r="G1416" s="218">
        <f t="shared" si="298"/>
        <v>7.0600000000000005</v>
      </c>
      <c r="H1416" s="218">
        <v>3</v>
      </c>
      <c r="I1416" s="218">
        <f t="shared" si="299"/>
        <v>3.06</v>
      </c>
      <c r="J1416" s="219"/>
      <c r="K1416" s="218">
        <f t="shared" si="300"/>
        <v>0</v>
      </c>
      <c r="L1416" s="21"/>
      <c r="O1416" s="112"/>
      <c r="P1416" s="112"/>
      <c r="Q1416" s="112"/>
      <c r="R1416" s="112"/>
      <c r="S1416" s="112"/>
      <c r="T1416" s="112"/>
    </row>
    <row r="1417" spans="1:20" s="281" customFormat="1" ht="18" customHeight="1" x14ac:dyDescent="0.25">
      <c r="A1417" s="228"/>
      <c r="B1417" s="304"/>
      <c r="C1417" s="304"/>
      <c r="D1417" s="282" t="s">
        <v>292</v>
      </c>
      <c r="E1417" s="218">
        <v>1.53</v>
      </c>
      <c r="F1417" s="218">
        <v>2</v>
      </c>
      <c r="G1417" s="218">
        <f t="shared" si="298"/>
        <v>7.0600000000000005</v>
      </c>
      <c r="H1417" s="218">
        <v>3</v>
      </c>
      <c r="I1417" s="218">
        <f t="shared" si="299"/>
        <v>3.06</v>
      </c>
      <c r="J1417" s="219"/>
      <c r="K1417" s="218">
        <f t="shared" si="300"/>
        <v>0</v>
      </c>
      <c r="L1417" s="21"/>
      <c r="O1417" s="112"/>
      <c r="P1417" s="112"/>
      <c r="Q1417" s="112"/>
      <c r="R1417" s="112"/>
      <c r="S1417" s="112"/>
      <c r="T1417" s="112"/>
    </row>
    <row r="1418" spans="1:20" s="281" customFormat="1" ht="18" customHeight="1" x14ac:dyDescent="0.25">
      <c r="A1418" s="228"/>
      <c r="B1418" s="304"/>
      <c r="C1418" s="304"/>
      <c r="D1418" s="282" t="s">
        <v>293</v>
      </c>
      <c r="E1418" s="218">
        <v>3.2</v>
      </c>
      <c r="F1418" s="218">
        <v>3.4</v>
      </c>
      <c r="G1418" s="218">
        <f t="shared" si="298"/>
        <v>13.2</v>
      </c>
      <c r="H1418" s="218">
        <v>3</v>
      </c>
      <c r="I1418" s="218">
        <f t="shared" si="299"/>
        <v>10.88</v>
      </c>
      <c r="J1418" s="219"/>
      <c r="K1418" s="218">
        <f t="shared" si="300"/>
        <v>0</v>
      </c>
      <c r="L1418" s="21"/>
      <c r="O1418" s="112"/>
      <c r="P1418" s="112"/>
      <c r="Q1418" s="112"/>
      <c r="R1418" s="112"/>
      <c r="S1418" s="112"/>
      <c r="T1418" s="112"/>
    </row>
    <row r="1419" spans="1:20" s="281" customFormat="1" ht="18" customHeight="1" x14ac:dyDescent="0.25">
      <c r="A1419" s="228"/>
      <c r="B1419" s="304"/>
      <c r="C1419" s="304"/>
      <c r="D1419" s="282" t="s">
        <v>294</v>
      </c>
      <c r="E1419" s="218">
        <v>3.2</v>
      </c>
      <c r="F1419" s="218">
        <v>4.5</v>
      </c>
      <c r="G1419" s="218">
        <f t="shared" si="298"/>
        <v>15.4</v>
      </c>
      <c r="H1419" s="218">
        <v>3</v>
      </c>
      <c r="I1419" s="218">
        <f t="shared" si="299"/>
        <v>14.4</v>
      </c>
      <c r="J1419" s="219"/>
      <c r="K1419" s="218">
        <f t="shared" si="300"/>
        <v>0</v>
      </c>
      <c r="L1419" s="21"/>
      <c r="O1419" s="112"/>
      <c r="P1419" s="112"/>
      <c r="Q1419" s="112"/>
      <c r="R1419" s="112"/>
      <c r="S1419" s="112"/>
      <c r="T1419" s="112"/>
    </row>
    <row r="1420" spans="1:20" s="281" customFormat="1" ht="18" customHeight="1" x14ac:dyDescent="0.25">
      <c r="A1420" s="228"/>
      <c r="B1420" s="304"/>
      <c r="C1420" s="304"/>
      <c r="D1420" s="282" t="s">
        <v>295</v>
      </c>
      <c r="E1420" s="218">
        <v>1.55</v>
      </c>
      <c r="F1420" s="218">
        <v>0.95</v>
      </c>
      <c r="G1420" s="218">
        <f t="shared" si="298"/>
        <v>5</v>
      </c>
      <c r="H1420" s="218">
        <v>3</v>
      </c>
      <c r="I1420" s="218">
        <f t="shared" si="299"/>
        <v>1.4724999999999999</v>
      </c>
      <c r="J1420" s="219"/>
      <c r="K1420" s="218">
        <f t="shared" si="300"/>
        <v>0</v>
      </c>
      <c r="L1420" s="21"/>
      <c r="O1420" s="112"/>
      <c r="P1420" s="112"/>
      <c r="Q1420" s="112"/>
      <c r="R1420" s="112"/>
      <c r="S1420" s="112"/>
      <c r="T1420" s="112"/>
    </row>
    <row r="1421" spans="1:20" s="281" customFormat="1" ht="18" customHeight="1" x14ac:dyDescent="0.25">
      <c r="A1421" s="228"/>
      <c r="B1421" s="304"/>
      <c r="C1421" s="304"/>
      <c r="D1421" s="282" t="s">
        <v>296</v>
      </c>
      <c r="E1421" s="218">
        <v>2.8</v>
      </c>
      <c r="F1421" s="218">
        <v>5.0999999999999996</v>
      </c>
      <c r="G1421" s="218">
        <f t="shared" si="298"/>
        <v>15.799999999999999</v>
      </c>
      <c r="H1421" s="218">
        <v>3</v>
      </c>
      <c r="I1421" s="218">
        <f t="shared" si="299"/>
        <v>14.279999999999998</v>
      </c>
      <c r="J1421" s="219"/>
      <c r="K1421" s="218">
        <f t="shared" si="300"/>
        <v>0</v>
      </c>
      <c r="L1421" s="21"/>
      <c r="O1421" s="112"/>
      <c r="P1421" s="112"/>
      <c r="Q1421" s="112"/>
      <c r="R1421" s="112"/>
      <c r="S1421" s="112"/>
      <c r="T1421" s="112"/>
    </row>
    <row r="1422" spans="1:20" s="281" customFormat="1" ht="18" customHeight="1" x14ac:dyDescent="0.25">
      <c r="A1422" s="228"/>
      <c r="B1422" s="304"/>
      <c r="C1422" s="304"/>
      <c r="D1422" s="282"/>
      <c r="E1422" s="218"/>
      <c r="F1422" s="218"/>
      <c r="G1422" s="218"/>
      <c r="H1422" s="218"/>
      <c r="I1422" s="218"/>
      <c r="J1422" s="219"/>
      <c r="K1422" s="311">
        <f>SUM(K1406:K1421)</f>
        <v>0</v>
      </c>
      <c r="L1422" s="21"/>
      <c r="O1422" s="112"/>
      <c r="P1422" s="112"/>
      <c r="Q1422" s="112"/>
      <c r="R1422" s="112"/>
      <c r="S1422" s="112"/>
      <c r="T1422" s="112"/>
    </row>
    <row r="1423" spans="1:20" s="281" customFormat="1" ht="18" customHeight="1" x14ac:dyDescent="0.25">
      <c r="A1423" s="228"/>
      <c r="B1423" s="312" t="str">
        <f>'Planila Orçamentária'!C136</f>
        <v xml:space="preserve">Retirada de madeiramento da cobertura </v>
      </c>
      <c r="C1423" s="304"/>
      <c r="D1423" s="282"/>
      <c r="E1423" s="218"/>
      <c r="F1423" s="218"/>
      <c r="G1423" s="218"/>
      <c r="H1423" s="218"/>
      <c r="I1423" s="218"/>
      <c r="J1423" s="219"/>
      <c r="K1423" s="311"/>
      <c r="L1423" s="21"/>
      <c r="O1423" s="112"/>
      <c r="P1423" s="112"/>
      <c r="Q1423" s="112"/>
      <c r="R1423" s="112"/>
      <c r="S1423" s="112"/>
      <c r="T1423" s="112"/>
    </row>
    <row r="1424" spans="1:20" s="281" customFormat="1" ht="18" customHeight="1" x14ac:dyDescent="0.25">
      <c r="A1424" s="228"/>
      <c r="B1424" s="304"/>
      <c r="C1424" s="304"/>
      <c r="D1424" s="282" t="s">
        <v>282</v>
      </c>
      <c r="E1424" s="218">
        <v>4.3499999999999996</v>
      </c>
      <c r="F1424" s="218">
        <v>4.3</v>
      </c>
      <c r="G1424" s="218">
        <f>E1424*2+F1424*2</f>
        <v>17.299999999999997</v>
      </c>
      <c r="H1424" s="218">
        <v>3</v>
      </c>
      <c r="I1424" s="218">
        <f>E1424*F1424</f>
        <v>18.704999999999998</v>
      </c>
      <c r="J1424" s="219"/>
      <c r="K1424" s="218">
        <f>J1424</f>
        <v>0</v>
      </c>
      <c r="L1424" s="21"/>
      <c r="O1424" s="112"/>
      <c r="P1424" s="112"/>
      <c r="Q1424" s="112"/>
      <c r="R1424" s="112"/>
      <c r="S1424" s="112"/>
      <c r="T1424" s="112"/>
    </row>
    <row r="1425" spans="1:20" s="281" customFormat="1" ht="18" customHeight="1" x14ac:dyDescent="0.25">
      <c r="A1425" s="228"/>
      <c r="B1425" s="304"/>
      <c r="C1425" s="304"/>
      <c r="D1425" s="282" t="s">
        <v>283</v>
      </c>
      <c r="E1425" s="218">
        <v>2.85</v>
      </c>
      <c r="F1425" s="218">
        <v>4</v>
      </c>
      <c r="G1425" s="218">
        <f t="shared" ref="G1425:G1438" si="301">E1425*2+F1425*2</f>
        <v>13.7</v>
      </c>
      <c r="H1425" s="218">
        <v>3</v>
      </c>
      <c r="I1425" s="218">
        <f t="shared" ref="I1425:I1438" si="302">E1425*F1425</f>
        <v>11.4</v>
      </c>
      <c r="J1425" s="219"/>
      <c r="K1425" s="218">
        <f t="shared" ref="K1425:K1439" si="303">J1425</f>
        <v>0</v>
      </c>
      <c r="L1425" s="21"/>
      <c r="O1425" s="112"/>
      <c r="P1425" s="112"/>
      <c r="Q1425" s="112"/>
      <c r="R1425" s="112"/>
      <c r="S1425" s="112"/>
      <c r="T1425" s="112"/>
    </row>
    <row r="1426" spans="1:20" s="281" customFormat="1" ht="18" customHeight="1" x14ac:dyDescent="0.25">
      <c r="A1426" s="228"/>
      <c r="B1426" s="304"/>
      <c r="C1426" s="304"/>
      <c r="D1426" s="282" t="s">
        <v>298</v>
      </c>
      <c r="E1426" s="218">
        <v>2.85</v>
      </c>
      <c r="F1426" s="218">
        <v>4</v>
      </c>
      <c r="G1426" s="218">
        <f t="shared" si="301"/>
        <v>13.7</v>
      </c>
      <c r="H1426" s="218">
        <v>3</v>
      </c>
      <c r="I1426" s="218">
        <f t="shared" si="302"/>
        <v>11.4</v>
      </c>
      <c r="J1426" s="219"/>
      <c r="K1426" s="218">
        <f t="shared" si="303"/>
        <v>0</v>
      </c>
      <c r="L1426" s="21"/>
      <c r="O1426" s="112"/>
      <c r="P1426" s="112"/>
      <c r="Q1426" s="112"/>
      <c r="R1426" s="112"/>
      <c r="S1426" s="112"/>
      <c r="T1426" s="112"/>
    </row>
    <row r="1427" spans="1:20" s="281" customFormat="1" ht="18" customHeight="1" x14ac:dyDescent="0.25">
      <c r="A1427" s="228"/>
      <c r="B1427" s="304"/>
      <c r="C1427" s="304"/>
      <c r="D1427" s="282" t="s">
        <v>284</v>
      </c>
      <c r="E1427" s="218">
        <v>4.3499999999999996</v>
      </c>
      <c r="F1427" s="218">
        <v>4.3499999999999996</v>
      </c>
      <c r="G1427" s="218">
        <f t="shared" si="301"/>
        <v>17.399999999999999</v>
      </c>
      <c r="H1427" s="218">
        <v>3</v>
      </c>
      <c r="I1427" s="218">
        <f t="shared" si="302"/>
        <v>18.922499999999996</v>
      </c>
      <c r="J1427" s="219"/>
      <c r="K1427" s="218">
        <f t="shared" si="303"/>
        <v>0</v>
      </c>
      <c r="L1427" s="21"/>
      <c r="O1427" s="112"/>
      <c r="P1427" s="112"/>
      <c r="Q1427" s="112"/>
      <c r="R1427" s="112"/>
      <c r="S1427" s="112"/>
      <c r="T1427" s="112"/>
    </row>
    <row r="1428" spans="1:20" s="281" customFormat="1" ht="18" customHeight="1" x14ac:dyDescent="0.25">
      <c r="A1428" s="228"/>
      <c r="B1428" s="304"/>
      <c r="C1428" s="304"/>
      <c r="D1428" s="282" t="s">
        <v>285</v>
      </c>
      <c r="E1428" s="218">
        <v>2.74</v>
      </c>
      <c r="F1428" s="218">
        <v>3</v>
      </c>
      <c r="G1428" s="218">
        <f t="shared" si="301"/>
        <v>11.48</v>
      </c>
      <c r="H1428" s="218">
        <v>3</v>
      </c>
      <c r="I1428" s="218">
        <f t="shared" si="302"/>
        <v>8.2200000000000006</v>
      </c>
      <c r="J1428" s="219"/>
      <c r="K1428" s="218">
        <f t="shared" si="303"/>
        <v>0</v>
      </c>
      <c r="L1428" s="21"/>
      <c r="O1428" s="112"/>
      <c r="P1428" s="112"/>
      <c r="Q1428" s="112"/>
      <c r="R1428" s="112"/>
      <c r="S1428" s="112"/>
      <c r="T1428" s="112"/>
    </row>
    <row r="1429" spans="1:20" s="281" customFormat="1" ht="18" customHeight="1" x14ac:dyDescent="0.25">
      <c r="A1429" s="228"/>
      <c r="B1429" s="304"/>
      <c r="C1429" s="304"/>
      <c r="D1429" s="282" t="s">
        <v>286</v>
      </c>
      <c r="E1429" s="218">
        <v>1.35</v>
      </c>
      <c r="F1429" s="218">
        <v>10.3</v>
      </c>
      <c r="G1429" s="218">
        <f t="shared" si="301"/>
        <v>23.3</v>
      </c>
      <c r="H1429" s="218">
        <v>3</v>
      </c>
      <c r="I1429" s="218">
        <f t="shared" si="302"/>
        <v>13.905000000000001</v>
      </c>
      <c r="J1429" s="219"/>
      <c r="K1429" s="218">
        <f t="shared" si="303"/>
        <v>0</v>
      </c>
      <c r="L1429" s="21"/>
      <c r="O1429" s="112"/>
      <c r="P1429" s="112"/>
      <c r="Q1429" s="112"/>
      <c r="R1429" s="112"/>
      <c r="S1429" s="112"/>
      <c r="T1429" s="112"/>
    </row>
    <row r="1430" spans="1:20" s="281" customFormat="1" ht="18" customHeight="1" x14ac:dyDescent="0.25">
      <c r="A1430" s="228"/>
      <c r="B1430" s="304"/>
      <c r="C1430" s="304"/>
      <c r="D1430" s="282" t="s">
        <v>287</v>
      </c>
      <c r="E1430" s="218">
        <v>1.35</v>
      </c>
      <c r="F1430" s="218">
        <v>2.95</v>
      </c>
      <c r="G1430" s="218">
        <f t="shared" si="301"/>
        <v>8.6000000000000014</v>
      </c>
      <c r="H1430" s="218">
        <v>3</v>
      </c>
      <c r="I1430" s="218">
        <f t="shared" si="302"/>
        <v>3.9825000000000004</v>
      </c>
      <c r="J1430" s="219"/>
      <c r="K1430" s="218">
        <f t="shared" si="303"/>
        <v>0</v>
      </c>
      <c r="L1430" s="21"/>
      <c r="O1430" s="112"/>
      <c r="P1430" s="112"/>
      <c r="Q1430" s="112"/>
      <c r="R1430" s="112"/>
      <c r="S1430" s="112"/>
      <c r="T1430" s="112"/>
    </row>
    <row r="1431" spans="1:20" s="281" customFormat="1" ht="18" customHeight="1" x14ac:dyDescent="0.25">
      <c r="A1431" s="228"/>
      <c r="B1431" s="304"/>
      <c r="C1431" s="304"/>
      <c r="D1431" s="282" t="s">
        <v>288</v>
      </c>
      <c r="E1431" s="218">
        <v>2.74</v>
      </c>
      <c r="F1431" s="218">
        <v>1.3</v>
      </c>
      <c r="G1431" s="218">
        <f t="shared" si="301"/>
        <v>8.08</v>
      </c>
      <c r="H1431" s="218">
        <v>3</v>
      </c>
      <c r="I1431" s="218">
        <f t="shared" si="302"/>
        <v>3.5620000000000003</v>
      </c>
      <c r="J1431" s="219"/>
      <c r="K1431" s="218">
        <f t="shared" si="303"/>
        <v>0</v>
      </c>
      <c r="L1431" s="21"/>
      <c r="O1431" s="112"/>
      <c r="P1431" s="112"/>
      <c r="Q1431" s="112"/>
      <c r="R1431" s="112"/>
      <c r="S1431" s="112"/>
      <c r="T1431" s="112"/>
    </row>
    <row r="1432" spans="1:20" s="281" customFormat="1" ht="18" customHeight="1" x14ac:dyDescent="0.25">
      <c r="A1432" s="228"/>
      <c r="B1432" s="304"/>
      <c r="C1432" s="304"/>
      <c r="D1432" s="282" t="s">
        <v>291</v>
      </c>
      <c r="E1432" s="218">
        <v>1.8</v>
      </c>
      <c r="F1432" s="218">
        <v>4.45</v>
      </c>
      <c r="G1432" s="218">
        <f t="shared" si="301"/>
        <v>12.5</v>
      </c>
      <c r="H1432" s="218">
        <v>3</v>
      </c>
      <c r="I1432" s="218">
        <f t="shared" si="302"/>
        <v>8.01</v>
      </c>
      <c r="J1432" s="219"/>
      <c r="K1432" s="218">
        <f t="shared" si="303"/>
        <v>0</v>
      </c>
      <c r="L1432" s="21"/>
      <c r="O1432" s="112"/>
      <c r="P1432" s="112"/>
      <c r="Q1432" s="112"/>
      <c r="R1432" s="112"/>
      <c r="S1432" s="112"/>
      <c r="T1432" s="112"/>
    </row>
    <row r="1433" spans="1:20" s="281" customFormat="1" ht="18" customHeight="1" x14ac:dyDescent="0.25">
      <c r="A1433" s="228"/>
      <c r="B1433" s="304"/>
      <c r="C1433" s="304"/>
      <c r="D1433" s="282" t="s">
        <v>289</v>
      </c>
      <c r="E1433" s="218">
        <v>3.2</v>
      </c>
      <c r="F1433" s="218">
        <v>1.64</v>
      </c>
      <c r="G1433" s="218">
        <f t="shared" si="301"/>
        <v>9.68</v>
      </c>
      <c r="H1433" s="218">
        <v>3</v>
      </c>
      <c r="I1433" s="218">
        <f t="shared" si="302"/>
        <v>5.2480000000000002</v>
      </c>
      <c r="J1433" s="219"/>
      <c r="K1433" s="218">
        <f t="shared" si="303"/>
        <v>0</v>
      </c>
      <c r="L1433" s="21"/>
      <c r="O1433" s="112"/>
      <c r="P1433" s="112"/>
      <c r="Q1433" s="112"/>
      <c r="R1433" s="112"/>
      <c r="S1433" s="112"/>
      <c r="T1433" s="112"/>
    </row>
    <row r="1434" spans="1:20" s="281" customFormat="1" ht="18" customHeight="1" x14ac:dyDescent="0.25">
      <c r="A1434" s="228"/>
      <c r="B1434" s="304"/>
      <c r="C1434" s="304"/>
      <c r="D1434" s="282" t="s">
        <v>290</v>
      </c>
      <c r="E1434" s="218">
        <v>1.53</v>
      </c>
      <c r="F1434" s="218">
        <v>2</v>
      </c>
      <c r="G1434" s="218">
        <f t="shared" si="301"/>
        <v>7.0600000000000005</v>
      </c>
      <c r="H1434" s="218">
        <v>3</v>
      </c>
      <c r="I1434" s="218">
        <f t="shared" si="302"/>
        <v>3.06</v>
      </c>
      <c r="J1434" s="219"/>
      <c r="K1434" s="218">
        <f t="shared" si="303"/>
        <v>0</v>
      </c>
      <c r="L1434" s="21"/>
      <c r="O1434" s="112"/>
      <c r="P1434" s="112"/>
      <c r="Q1434" s="112"/>
      <c r="R1434" s="112"/>
      <c r="S1434" s="112"/>
      <c r="T1434" s="112"/>
    </row>
    <row r="1435" spans="1:20" s="281" customFormat="1" ht="18" customHeight="1" x14ac:dyDescent="0.25">
      <c r="A1435" s="228"/>
      <c r="B1435" s="304"/>
      <c r="C1435" s="304"/>
      <c r="D1435" s="282" t="s">
        <v>292</v>
      </c>
      <c r="E1435" s="218">
        <v>1.53</v>
      </c>
      <c r="F1435" s="218">
        <v>2</v>
      </c>
      <c r="G1435" s="218">
        <f t="shared" si="301"/>
        <v>7.0600000000000005</v>
      </c>
      <c r="H1435" s="218">
        <v>3</v>
      </c>
      <c r="I1435" s="218">
        <f t="shared" si="302"/>
        <v>3.06</v>
      </c>
      <c r="J1435" s="219"/>
      <c r="K1435" s="218">
        <f t="shared" si="303"/>
        <v>0</v>
      </c>
      <c r="L1435" s="21"/>
      <c r="O1435" s="112"/>
      <c r="P1435" s="112"/>
      <c r="Q1435" s="112"/>
      <c r="R1435" s="112"/>
      <c r="S1435" s="112"/>
      <c r="T1435" s="112"/>
    </row>
    <row r="1436" spans="1:20" s="281" customFormat="1" ht="18" customHeight="1" x14ac:dyDescent="0.25">
      <c r="A1436" s="228"/>
      <c r="B1436" s="304"/>
      <c r="C1436" s="304"/>
      <c r="D1436" s="282" t="s">
        <v>293</v>
      </c>
      <c r="E1436" s="218">
        <v>3.2</v>
      </c>
      <c r="F1436" s="218">
        <v>3.4</v>
      </c>
      <c r="G1436" s="218">
        <f t="shared" si="301"/>
        <v>13.2</v>
      </c>
      <c r="H1436" s="218">
        <v>3</v>
      </c>
      <c r="I1436" s="218">
        <f t="shared" si="302"/>
        <v>10.88</v>
      </c>
      <c r="J1436" s="219"/>
      <c r="K1436" s="218">
        <f t="shared" si="303"/>
        <v>0</v>
      </c>
      <c r="L1436" s="21"/>
      <c r="O1436" s="112"/>
      <c r="P1436" s="112"/>
      <c r="Q1436" s="112"/>
      <c r="R1436" s="112"/>
      <c r="S1436" s="112"/>
      <c r="T1436" s="112"/>
    </row>
    <row r="1437" spans="1:20" s="281" customFormat="1" ht="18" customHeight="1" x14ac:dyDescent="0.25">
      <c r="A1437" s="228"/>
      <c r="B1437" s="304"/>
      <c r="C1437" s="304"/>
      <c r="D1437" s="282" t="s">
        <v>294</v>
      </c>
      <c r="E1437" s="218">
        <v>3.2</v>
      </c>
      <c r="F1437" s="218">
        <v>4.5</v>
      </c>
      <c r="G1437" s="218">
        <f t="shared" si="301"/>
        <v>15.4</v>
      </c>
      <c r="H1437" s="218">
        <v>3</v>
      </c>
      <c r="I1437" s="218">
        <f t="shared" si="302"/>
        <v>14.4</v>
      </c>
      <c r="J1437" s="219"/>
      <c r="K1437" s="218">
        <f t="shared" si="303"/>
        <v>0</v>
      </c>
      <c r="L1437" s="21"/>
      <c r="O1437" s="112"/>
      <c r="P1437" s="112"/>
      <c r="Q1437" s="112"/>
      <c r="R1437" s="112"/>
      <c r="S1437" s="112"/>
      <c r="T1437" s="112"/>
    </row>
    <row r="1438" spans="1:20" s="281" customFormat="1" ht="18" customHeight="1" x14ac:dyDescent="0.25">
      <c r="A1438" s="228"/>
      <c r="B1438" s="304"/>
      <c r="C1438" s="304"/>
      <c r="D1438" s="282" t="s">
        <v>295</v>
      </c>
      <c r="E1438" s="218">
        <v>1.55</v>
      </c>
      <c r="F1438" s="218">
        <v>0.95</v>
      </c>
      <c r="G1438" s="218">
        <f t="shared" si="301"/>
        <v>5</v>
      </c>
      <c r="H1438" s="218">
        <v>3</v>
      </c>
      <c r="I1438" s="218">
        <f t="shared" si="302"/>
        <v>1.4724999999999999</v>
      </c>
      <c r="J1438" s="219"/>
      <c r="K1438" s="218">
        <f t="shared" si="303"/>
        <v>0</v>
      </c>
      <c r="L1438" s="21"/>
      <c r="O1438" s="112"/>
      <c r="P1438" s="112"/>
      <c r="Q1438" s="112"/>
      <c r="R1438" s="112"/>
      <c r="S1438" s="112"/>
      <c r="T1438" s="112"/>
    </row>
    <row r="1439" spans="1:20" s="281" customFormat="1" ht="18" customHeight="1" x14ac:dyDescent="0.25">
      <c r="A1439" s="228"/>
      <c r="B1439" s="304"/>
      <c r="C1439" s="304"/>
      <c r="D1439" s="282"/>
      <c r="E1439" s="218"/>
      <c r="F1439" s="218"/>
      <c r="G1439" s="218"/>
      <c r="H1439" s="218"/>
      <c r="I1439" s="218"/>
      <c r="J1439" s="219"/>
      <c r="K1439" s="218">
        <f t="shared" si="303"/>
        <v>0</v>
      </c>
      <c r="L1439" s="21"/>
      <c r="O1439" s="112"/>
      <c r="P1439" s="112"/>
      <c r="Q1439" s="112"/>
      <c r="R1439" s="112"/>
      <c r="S1439" s="112"/>
      <c r="T1439" s="112"/>
    </row>
    <row r="1440" spans="1:20" s="281" customFormat="1" ht="18" customHeight="1" x14ac:dyDescent="0.25">
      <c r="A1440" s="228"/>
      <c r="B1440" s="304"/>
      <c r="C1440" s="304"/>
      <c r="D1440" s="282"/>
      <c r="E1440" s="218"/>
      <c r="F1440" s="218"/>
      <c r="G1440" s="218"/>
      <c r="H1440" s="218"/>
      <c r="I1440" s="218"/>
      <c r="J1440" s="219"/>
      <c r="K1440" s="311">
        <f>SUM(K1424:K1439)</f>
        <v>0</v>
      </c>
      <c r="L1440" s="21"/>
      <c r="O1440" s="112"/>
      <c r="P1440" s="112"/>
      <c r="Q1440" s="112"/>
      <c r="R1440" s="112"/>
      <c r="S1440" s="112"/>
      <c r="T1440" s="112"/>
    </row>
    <row r="1441" spans="1:20" s="281" customFormat="1" ht="66" customHeight="1" x14ac:dyDescent="0.25">
      <c r="A1441" s="228"/>
      <c r="B1441" s="312" t="str">
        <f>'Planila Orçamentária'!C137</f>
        <v xml:space="preserve">Retirada de esquadrias de madeira - portas e janelas inc. batentes </v>
      </c>
      <c r="C1441" s="304"/>
      <c r="D1441" s="282"/>
      <c r="E1441" s="218"/>
      <c r="F1441" s="218"/>
      <c r="G1441" s="218"/>
      <c r="H1441" s="218"/>
      <c r="I1441" s="218"/>
      <c r="J1441" s="219"/>
      <c r="K1441" s="311"/>
      <c r="L1441" s="21"/>
      <c r="O1441" s="112"/>
      <c r="P1441" s="112"/>
      <c r="Q1441" s="112"/>
      <c r="R1441" s="112"/>
      <c r="S1441" s="112"/>
      <c r="T1441" s="112"/>
    </row>
    <row r="1442" spans="1:20" s="281" customFormat="1" ht="18" customHeight="1" x14ac:dyDescent="0.25">
      <c r="A1442" s="228"/>
      <c r="B1442" s="304"/>
      <c r="C1442" s="304"/>
      <c r="D1442" s="282" t="s">
        <v>282</v>
      </c>
      <c r="E1442" s="218">
        <v>4.3499999999999996</v>
      </c>
      <c r="F1442" s="218">
        <v>4.3</v>
      </c>
      <c r="G1442" s="218">
        <f>E1442*2+F1442*2</f>
        <v>17.299999999999997</v>
      </c>
      <c r="H1442" s="218">
        <v>3</v>
      </c>
      <c r="I1442" s="218">
        <f>E1442*F1442</f>
        <v>18.704999999999998</v>
      </c>
      <c r="J1442" s="219"/>
      <c r="K1442" s="218">
        <f>J1442</f>
        <v>0</v>
      </c>
      <c r="L1442" s="21"/>
      <c r="O1442" s="112"/>
      <c r="P1442" s="112"/>
      <c r="Q1442" s="112"/>
      <c r="R1442" s="112"/>
      <c r="S1442" s="112"/>
      <c r="T1442" s="112"/>
    </row>
    <row r="1443" spans="1:20" s="281" customFormat="1" ht="18" customHeight="1" x14ac:dyDescent="0.25">
      <c r="A1443" s="228"/>
      <c r="B1443" s="304"/>
      <c r="C1443" s="304"/>
      <c r="D1443" s="282" t="s">
        <v>283</v>
      </c>
      <c r="E1443" s="218">
        <v>2.85</v>
      </c>
      <c r="F1443" s="218">
        <v>4</v>
      </c>
      <c r="G1443" s="218">
        <f t="shared" ref="G1443:G1456" si="304">E1443*2+F1443*2</f>
        <v>13.7</v>
      </c>
      <c r="H1443" s="218">
        <v>3</v>
      </c>
      <c r="I1443" s="218">
        <f t="shared" ref="I1443:I1456" si="305">E1443*F1443</f>
        <v>11.4</v>
      </c>
      <c r="J1443" s="219"/>
      <c r="K1443" s="218">
        <f t="shared" ref="K1443:K1456" si="306">J1443</f>
        <v>0</v>
      </c>
      <c r="L1443" s="21"/>
      <c r="O1443" s="112"/>
      <c r="P1443" s="112"/>
      <c r="Q1443" s="112"/>
      <c r="R1443" s="112"/>
      <c r="S1443" s="112"/>
      <c r="T1443" s="112"/>
    </row>
    <row r="1444" spans="1:20" s="281" customFormat="1" ht="18" customHeight="1" x14ac:dyDescent="0.25">
      <c r="A1444" s="228"/>
      <c r="B1444" s="304"/>
      <c r="C1444" s="304"/>
      <c r="D1444" s="282" t="s">
        <v>298</v>
      </c>
      <c r="E1444" s="218">
        <v>2.85</v>
      </c>
      <c r="F1444" s="218">
        <v>4</v>
      </c>
      <c r="G1444" s="218">
        <f t="shared" si="304"/>
        <v>13.7</v>
      </c>
      <c r="H1444" s="218">
        <v>3</v>
      </c>
      <c r="I1444" s="218">
        <f t="shared" si="305"/>
        <v>11.4</v>
      </c>
      <c r="J1444" s="219"/>
      <c r="K1444" s="218">
        <f t="shared" si="306"/>
        <v>0</v>
      </c>
      <c r="L1444" s="21"/>
      <c r="O1444" s="112"/>
      <c r="P1444" s="112"/>
      <c r="Q1444" s="112"/>
      <c r="R1444" s="112"/>
      <c r="S1444" s="112"/>
      <c r="T1444" s="112"/>
    </row>
    <row r="1445" spans="1:20" s="281" customFormat="1" ht="18" customHeight="1" x14ac:dyDescent="0.25">
      <c r="A1445" s="228"/>
      <c r="B1445" s="304"/>
      <c r="C1445" s="304"/>
      <c r="D1445" s="282" t="s">
        <v>284</v>
      </c>
      <c r="E1445" s="218">
        <v>4.3499999999999996</v>
      </c>
      <c r="F1445" s="218">
        <v>4.3499999999999996</v>
      </c>
      <c r="G1445" s="218">
        <f t="shared" si="304"/>
        <v>17.399999999999999</v>
      </c>
      <c r="H1445" s="218">
        <v>3</v>
      </c>
      <c r="I1445" s="218">
        <f t="shared" si="305"/>
        <v>18.922499999999996</v>
      </c>
      <c r="J1445" s="219"/>
      <c r="K1445" s="218">
        <f t="shared" si="306"/>
        <v>0</v>
      </c>
      <c r="L1445" s="21"/>
      <c r="O1445" s="112"/>
      <c r="P1445" s="112"/>
      <c r="Q1445" s="112"/>
      <c r="R1445" s="112"/>
      <c r="S1445" s="112"/>
      <c r="T1445" s="112"/>
    </row>
    <row r="1446" spans="1:20" s="281" customFormat="1" ht="18" customHeight="1" x14ac:dyDescent="0.25">
      <c r="A1446" s="228"/>
      <c r="B1446" s="304"/>
      <c r="C1446" s="304"/>
      <c r="D1446" s="282" t="s">
        <v>285</v>
      </c>
      <c r="E1446" s="218">
        <v>2.74</v>
      </c>
      <c r="F1446" s="218">
        <v>3</v>
      </c>
      <c r="G1446" s="218">
        <f t="shared" si="304"/>
        <v>11.48</v>
      </c>
      <c r="H1446" s="218">
        <v>3</v>
      </c>
      <c r="I1446" s="218">
        <f t="shared" si="305"/>
        <v>8.2200000000000006</v>
      </c>
      <c r="J1446" s="219"/>
      <c r="K1446" s="218">
        <f t="shared" si="306"/>
        <v>0</v>
      </c>
      <c r="L1446" s="21"/>
      <c r="O1446" s="112"/>
      <c r="P1446" s="112"/>
      <c r="Q1446" s="112"/>
      <c r="R1446" s="112"/>
      <c r="S1446" s="112"/>
      <c r="T1446" s="112"/>
    </row>
    <row r="1447" spans="1:20" s="281" customFormat="1" ht="18" customHeight="1" x14ac:dyDescent="0.25">
      <c r="A1447" s="228"/>
      <c r="B1447" s="304"/>
      <c r="C1447" s="304"/>
      <c r="D1447" s="282" t="s">
        <v>286</v>
      </c>
      <c r="E1447" s="218">
        <v>1.35</v>
      </c>
      <c r="F1447" s="218">
        <v>10.3</v>
      </c>
      <c r="G1447" s="218">
        <f t="shared" si="304"/>
        <v>23.3</v>
      </c>
      <c r="H1447" s="218">
        <v>3</v>
      </c>
      <c r="I1447" s="218">
        <f t="shared" si="305"/>
        <v>13.905000000000001</v>
      </c>
      <c r="J1447" s="219"/>
      <c r="K1447" s="218">
        <f t="shared" si="306"/>
        <v>0</v>
      </c>
      <c r="L1447" s="21"/>
      <c r="O1447" s="112"/>
      <c r="P1447" s="112"/>
      <c r="Q1447" s="112"/>
      <c r="R1447" s="112"/>
      <c r="S1447" s="112"/>
      <c r="T1447" s="112"/>
    </row>
    <row r="1448" spans="1:20" s="281" customFormat="1" ht="18" customHeight="1" x14ac:dyDescent="0.25">
      <c r="A1448" s="228"/>
      <c r="B1448" s="304"/>
      <c r="C1448" s="304"/>
      <c r="D1448" s="282" t="s">
        <v>287</v>
      </c>
      <c r="E1448" s="218">
        <v>1.35</v>
      </c>
      <c r="F1448" s="218">
        <v>2.95</v>
      </c>
      <c r="G1448" s="218">
        <f t="shared" si="304"/>
        <v>8.6000000000000014</v>
      </c>
      <c r="H1448" s="218">
        <v>3</v>
      </c>
      <c r="I1448" s="218">
        <f t="shared" si="305"/>
        <v>3.9825000000000004</v>
      </c>
      <c r="J1448" s="219"/>
      <c r="K1448" s="218">
        <f t="shared" si="306"/>
        <v>0</v>
      </c>
      <c r="L1448" s="21"/>
      <c r="O1448" s="112"/>
      <c r="P1448" s="112"/>
      <c r="Q1448" s="112"/>
      <c r="R1448" s="112"/>
      <c r="S1448" s="112"/>
      <c r="T1448" s="112"/>
    </row>
    <row r="1449" spans="1:20" s="281" customFormat="1" ht="18" customHeight="1" x14ac:dyDescent="0.25">
      <c r="A1449" s="228"/>
      <c r="B1449" s="304"/>
      <c r="C1449" s="304"/>
      <c r="D1449" s="282" t="s">
        <v>288</v>
      </c>
      <c r="E1449" s="218">
        <v>2.74</v>
      </c>
      <c r="F1449" s="218">
        <v>1.3</v>
      </c>
      <c r="G1449" s="218">
        <f t="shared" si="304"/>
        <v>8.08</v>
      </c>
      <c r="H1449" s="218">
        <v>3</v>
      </c>
      <c r="I1449" s="218">
        <f t="shared" si="305"/>
        <v>3.5620000000000003</v>
      </c>
      <c r="J1449" s="219"/>
      <c r="K1449" s="218">
        <f t="shared" si="306"/>
        <v>0</v>
      </c>
      <c r="L1449" s="21"/>
      <c r="O1449" s="112"/>
      <c r="P1449" s="112"/>
      <c r="Q1449" s="112"/>
      <c r="R1449" s="112"/>
      <c r="S1449" s="112"/>
      <c r="T1449" s="112"/>
    </row>
    <row r="1450" spans="1:20" s="281" customFormat="1" ht="18" customHeight="1" x14ac:dyDescent="0.25">
      <c r="A1450" s="228"/>
      <c r="B1450" s="304"/>
      <c r="C1450" s="304"/>
      <c r="D1450" s="282" t="s">
        <v>291</v>
      </c>
      <c r="E1450" s="218">
        <v>1.8</v>
      </c>
      <c r="F1450" s="218">
        <v>4.45</v>
      </c>
      <c r="G1450" s="218">
        <f t="shared" si="304"/>
        <v>12.5</v>
      </c>
      <c r="H1450" s="218">
        <v>3</v>
      </c>
      <c r="I1450" s="218">
        <f t="shared" si="305"/>
        <v>8.01</v>
      </c>
      <c r="J1450" s="219"/>
      <c r="K1450" s="218">
        <f t="shared" si="306"/>
        <v>0</v>
      </c>
      <c r="L1450" s="21"/>
      <c r="O1450" s="112"/>
      <c r="P1450" s="112"/>
      <c r="Q1450" s="112"/>
      <c r="R1450" s="112"/>
      <c r="S1450" s="112"/>
      <c r="T1450" s="112"/>
    </row>
    <row r="1451" spans="1:20" s="281" customFormat="1" ht="18" customHeight="1" x14ac:dyDescent="0.25">
      <c r="A1451" s="228"/>
      <c r="B1451" s="304"/>
      <c r="C1451" s="304"/>
      <c r="D1451" s="282" t="s">
        <v>289</v>
      </c>
      <c r="E1451" s="218">
        <v>3.2</v>
      </c>
      <c r="F1451" s="218">
        <v>1.64</v>
      </c>
      <c r="G1451" s="218">
        <f t="shared" si="304"/>
        <v>9.68</v>
      </c>
      <c r="H1451" s="218">
        <v>3</v>
      </c>
      <c r="I1451" s="218">
        <f t="shared" si="305"/>
        <v>5.2480000000000002</v>
      </c>
      <c r="J1451" s="219"/>
      <c r="K1451" s="218">
        <f t="shared" si="306"/>
        <v>0</v>
      </c>
      <c r="L1451" s="21"/>
      <c r="O1451" s="112"/>
      <c r="P1451" s="112"/>
      <c r="Q1451" s="112"/>
      <c r="R1451" s="112"/>
      <c r="S1451" s="112"/>
      <c r="T1451" s="112"/>
    </row>
    <row r="1452" spans="1:20" s="281" customFormat="1" ht="18" customHeight="1" x14ac:dyDescent="0.25">
      <c r="A1452" s="228"/>
      <c r="B1452" s="304"/>
      <c r="C1452" s="304"/>
      <c r="D1452" s="282" t="s">
        <v>290</v>
      </c>
      <c r="E1452" s="218">
        <v>1.53</v>
      </c>
      <c r="F1452" s="218">
        <v>2</v>
      </c>
      <c r="G1452" s="218">
        <f t="shared" si="304"/>
        <v>7.0600000000000005</v>
      </c>
      <c r="H1452" s="218">
        <v>3</v>
      </c>
      <c r="I1452" s="218">
        <f t="shared" si="305"/>
        <v>3.06</v>
      </c>
      <c r="J1452" s="219"/>
      <c r="K1452" s="218">
        <f t="shared" si="306"/>
        <v>0</v>
      </c>
      <c r="L1452" s="21"/>
      <c r="O1452" s="112"/>
      <c r="P1452" s="112"/>
      <c r="Q1452" s="112"/>
      <c r="R1452" s="112"/>
      <c r="S1452" s="112"/>
      <c r="T1452" s="112"/>
    </row>
    <row r="1453" spans="1:20" s="281" customFormat="1" ht="18" customHeight="1" x14ac:dyDescent="0.25">
      <c r="A1453" s="228"/>
      <c r="B1453" s="304"/>
      <c r="C1453" s="304"/>
      <c r="D1453" s="282" t="s">
        <v>292</v>
      </c>
      <c r="E1453" s="218">
        <v>1.53</v>
      </c>
      <c r="F1453" s="218">
        <v>2</v>
      </c>
      <c r="G1453" s="218">
        <f t="shared" si="304"/>
        <v>7.0600000000000005</v>
      </c>
      <c r="H1453" s="218">
        <v>3</v>
      </c>
      <c r="I1453" s="218">
        <f t="shared" si="305"/>
        <v>3.06</v>
      </c>
      <c r="J1453" s="219"/>
      <c r="K1453" s="218">
        <f t="shared" si="306"/>
        <v>0</v>
      </c>
      <c r="L1453" s="21"/>
      <c r="O1453" s="112"/>
      <c r="P1453" s="112"/>
      <c r="Q1453" s="112"/>
      <c r="R1453" s="112"/>
      <c r="S1453" s="112"/>
      <c r="T1453" s="112"/>
    </row>
    <row r="1454" spans="1:20" s="281" customFormat="1" ht="18" customHeight="1" x14ac:dyDescent="0.25">
      <c r="A1454" s="228"/>
      <c r="B1454" s="304"/>
      <c r="C1454" s="304"/>
      <c r="D1454" s="282" t="s">
        <v>293</v>
      </c>
      <c r="E1454" s="218">
        <v>3.2</v>
      </c>
      <c r="F1454" s="218">
        <v>3.4</v>
      </c>
      <c r="G1454" s="218">
        <f t="shared" si="304"/>
        <v>13.2</v>
      </c>
      <c r="H1454" s="218">
        <v>3</v>
      </c>
      <c r="I1454" s="218">
        <f t="shared" si="305"/>
        <v>10.88</v>
      </c>
      <c r="J1454" s="219"/>
      <c r="K1454" s="218">
        <f t="shared" si="306"/>
        <v>0</v>
      </c>
      <c r="L1454" s="21"/>
      <c r="O1454" s="112"/>
      <c r="P1454" s="112"/>
      <c r="Q1454" s="112"/>
      <c r="R1454" s="112"/>
      <c r="S1454" s="112"/>
      <c r="T1454" s="112"/>
    </row>
    <row r="1455" spans="1:20" s="281" customFormat="1" ht="18" customHeight="1" x14ac:dyDescent="0.25">
      <c r="A1455" s="228"/>
      <c r="B1455" s="304"/>
      <c r="C1455" s="304"/>
      <c r="D1455" s="282" t="s">
        <v>294</v>
      </c>
      <c r="E1455" s="218">
        <v>3.2</v>
      </c>
      <c r="F1455" s="218">
        <v>4.5</v>
      </c>
      <c r="G1455" s="218">
        <f t="shared" si="304"/>
        <v>15.4</v>
      </c>
      <c r="H1455" s="218">
        <v>3</v>
      </c>
      <c r="I1455" s="218">
        <f t="shared" si="305"/>
        <v>14.4</v>
      </c>
      <c r="J1455" s="219"/>
      <c r="K1455" s="218">
        <f t="shared" si="306"/>
        <v>0</v>
      </c>
      <c r="L1455" s="21"/>
      <c r="O1455" s="112"/>
      <c r="P1455" s="112"/>
      <c r="Q1455" s="112"/>
      <c r="R1455" s="112"/>
      <c r="S1455" s="112"/>
      <c r="T1455" s="112"/>
    </row>
    <row r="1456" spans="1:20" s="281" customFormat="1" ht="18" customHeight="1" x14ac:dyDescent="0.25">
      <c r="A1456" s="228"/>
      <c r="B1456" s="304"/>
      <c r="C1456" s="304"/>
      <c r="D1456" s="282" t="s">
        <v>295</v>
      </c>
      <c r="E1456" s="218">
        <v>1.55</v>
      </c>
      <c r="F1456" s="218">
        <v>0.95</v>
      </c>
      <c r="G1456" s="218">
        <f t="shared" si="304"/>
        <v>5</v>
      </c>
      <c r="H1456" s="218">
        <v>3</v>
      </c>
      <c r="I1456" s="218">
        <f t="shared" si="305"/>
        <v>1.4724999999999999</v>
      </c>
      <c r="J1456" s="219"/>
      <c r="K1456" s="218">
        <f t="shared" si="306"/>
        <v>0</v>
      </c>
      <c r="L1456" s="21"/>
      <c r="O1456" s="112"/>
      <c r="P1456" s="112"/>
      <c r="Q1456" s="112"/>
      <c r="R1456" s="112"/>
      <c r="S1456" s="112"/>
      <c r="T1456" s="112"/>
    </row>
    <row r="1457" spans="1:20" s="281" customFormat="1" ht="18" customHeight="1" x14ac:dyDescent="0.25">
      <c r="A1457" s="228"/>
      <c r="B1457" s="304"/>
      <c r="C1457" s="304"/>
      <c r="D1457" s="282"/>
      <c r="E1457" s="218"/>
      <c r="F1457" s="218"/>
      <c r="G1457" s="218"/>
      <c r="H1457" s="218"/>
      <c r="I1457" s="218"/>
      <c r="J1457" s="219"/>
      <c r="K1457" s="311">
        <f>SUM(K1442:K1456)</f>
        <v>0</v>
      </c>
      <c r="L1457" s="21"/>
      <c r="O1457" s="112"/>
      <c r="P1457" s="112"/>
      <c r="Q1457" s="112"/>
      <c r="R1457" s="112"/>
      <c r="S1457" s="112"/>
      <c r="T1457" s="112"/>
    </row>
    <row r="1458" spans="1:20" s="281" customFormat="1" ht="18" customHeight="1" x14ac:dyDescent="0.25">
      <c r="A1458" s="228"/>
      <c r="B1458" s="312" t="str">
        <f>'Planila Orçamentária'!C138</f>
        <v xml:space="preserve">Retirada de esquadrias de ferro </v>
      </c>
      <c r="C1458" s="304"/>
      <c r="D1458" s="282"/>
      <c r="E1458" s="218"/>
      <c r="F1458" s="218"/>
      <c r="G1458" s="218"/>
      <c r="H1458" s="218"/>
      <c r="I1458" s="218"/>
      <c r="J1458" s="219"/>
      <c r="K1458" s="311"/>
      <c r="L1458" s="21"/>
      <c r="O1458" s="112"/>
      <c r="P1458" s="112"/>
      <c r="Q1458" s="112"/>
      <c r="R1458" s="112"/>
      <c r="S1458" s="112"/>
      <c r="T1458" s="112"/>
    </row>
    <row r="1459" spans="1:20" s="281" customFormat="1" ht="18" customHeight="1" x14ac:dyDescent="0.25">
      <c r="A1459" s="228"/>
      <c r="B1459" s="304"/>
      <c r="C1459" s="304"/>
      <c r="D1459" s="282" t="s">
        <v>282</v>
      </c>
      <c r="E1459" s="218">
        <v>4.3499999999999996</v>
      </c>
      <c r="F1459" s="218">
        <v>4.3</v>
      </c>
      <c r="G1459" s="218">
        <f>E1459*2+F1459*2</f>
        <v>17.299999999999997</v>
      </c>
      <c r="H1459" s="218">
        <v>3</v>
      </c>
      <c r="I1459" s="218">
        <f>E1459*F1459</f>
        <v>18.704999999999998</v>
      </c>
      <c r="J1459" s="219"/>
      <c r="K1459" s="218">
        <f>J1459</f>
        <v>0</v>
      </c>
      <c r="L1459" s="21"/>
      <c r="O1459" s="112"/>
      <c r="P1459" s="112"/>
      <c r="Q1459" s="112"/>
      <c r="R1459" s="112"/>
      <c r="S1459" s="112"/>
      <c r="T1459" s="112"/>
    </row>
    <row r="1460" spans="1:20" s="281" customFormat="1" ht="18" customHeight="1" x14ac:dyDescent="0.25">
      <c r="A1460" s="228"/>
      <c r="B1460" s="304"/>
      <c r="C1460" s="304"/>
      <c r="D1460" s="282" t="s">
        <v>283</v>
      </c>
      <c r="E1460" s="218">
        <v>2.85</v>
      </c>
      <c r="F1460" s="218">
        <v>4</v>
      </c>
      <c r="G1460" s="218">
        <f t="shared" ref="G1460:G1473" si="307">E1460*2+F1460*2</f>
        <v>13.7</v>
      </c>
      <c r="H1460" s="218">
        <v>3</v>
      </c>
      <c r="I1460" s="218">
        <f t="shared" ref="I1460:I1473" si="308">E1460*F1460</f>
        <v>11.4</v>
      </c>
      <c r="J1460" s="219"/>
      <c r="K1460" s="218">
        <f t="shared" ref="K1460:K1473" si="309">J1460</f>
        <v>0</v>
      </c>
      <c r="L1460" s="21"/>
      <c r="O1460" s="112"/>
      <c r="P1460" s="112"/>
      <c r="Q1460" s="112"/>
      <c r="R1460" s="112"/>
      <c r="S1460" s="112"/>
      <c r="T1460" s="112"/>
    </row>
    <row r="1461" spans="1:20" s="281" customFormat="1" ht="18" customHeight="1" x14ac:dyDescent="0.25">
      <c r="A1461" s="228"/>
      <c r="B1461" s="304"/>
      <c r="C1461" s="304"/>
      <c r="D1461" s="282" t="s">
        <v>298</v>
      </c>
      <c r="E1461" s="218">
        <v>2.85</v>
      </c>
      <c r="F1461" s="218">
        <v>4</v>
      </c>
      <c r="G1461" s="218">
        <f t="shared" si="307"/>
        <v>13.7</v>
      </c>
      <c r="H1461" s="218">
        <v>3</v>
      </c>
      <c r="I1461" s="218">
        <f t="shared" si="308"/>
        <v>11.4</v>
      </c>
      <c r="J1461" s="219"/>
      <c r="K1461" s="218">
        <f t="shared" si="309"/>
        <v>0</v>
      </c>
      <c r="L1461" s="21"/>
      <c r="O1461" s="112"/>
      <c r="P1461" s="112"/>
      <c r="Q1461" s="112"/>
      <c r="R1461" s="112"/>
      <c r="S1461" s="112"/>
      <c r="T1461" s="112"/>
    </row>
    <row r="1462" spans="1:20" s="281" customFormat="1" ht="18" customHeight="1" x14ac:dyDescent="0.25">
      <c r="A1462" s="228"/>
      <c r="B1462" s="304"/>
      <c r="C1462" s="304"/>
      <c r="D1462" s="282" t="s">
        <v>284</v>
      </c>
      <c r="E1462" s="218">
        <v>4.3499999999999996</v>
      </c>
      <c r="F1462" s="218">
        <v>4.3499999999999996</v>
      </c>
      <c r="G1462" s="218">
        <f t="shared" si="307"/>
        <v>17.399999999999999</v>
      </c>
      <c r="H1462" s="218">
        <v>3</v>
      </c>
      <c r="I1462" s="218">
        <f t="shared" si="308"/>
        <v>18.922499999999996</v>
      </c>
      <c r="J1462" s="219"/>
      <c r="K1462" s="218">
        <f t="shared" si="309"/>
        <v>0</v>
      </c>
      <c r="L1462" s="21"/>
      <c r="O1462" s="112"/>
      <c r="P1462" s="112"/>
      <c r="Q1462" s="112"/>
      <c r="R1462" s="112"/>
      <c r="S1462" s="112"/>
      <c r="T1462" s="112"/>
    </row>
    <row r="1463" spans="1:20" s="281" customFormat="1" ht="18" customHeight="1" x14ac:dyDescent="0.25">
      <c r="A1463" s="228"/>
      <c r="B1463" s="304"/>
      <c r="C1463" s="304"/>
      <c r="D1463" s="282" t="s">
        <v>285</v>
      </c>
      <c r="E1463" s="218">
        <v>2.74</v>
      </c>
      <c r="F1463" s="218">
        <v>3</v>
      </c>
      <c r="G1463" s="218">
        <f t="shared" si="307"/>
        <v>11.48</v>
      </c>
      <c r="H1463" s="218">
        <v>3</v>
      </c>
      <c r="I1463" s="218">
        <f t="shared" si="308"/>
        <v>8.2200000000000006</v>
      </c>
      <c r="J1463" s="219"/>
      <c r="K1463" s="218">
        <f t="shared" si="309"/>
        <v>0</v>
      </c>
      <c r="L1463" s="21"/>
      <c r="O1463" s="112"/>
      <c r="P1463" s="112"/>
      <c r="Q1463" s="112"/>
      <c r="R1463" s="112"/>
      <c r="S1463" s="112"/>
      <c r="T1463" s="112"/>
    </row>
    <row r="1464" spans="1:20" s="281" customFormat="1" ht="18" customHeight="1" x14ac:dyDescent="0.25">
      <c r="A1464" s="228"/>
      <c r="B1464" s="304"/>
      <c r="C1464" s="304"/>
      <c r="D1464" s="282" t="s">
        <v>286</v>
      </c>
      <c r="E1464" s="218">
        <v>1.35</v>
      </c>
      <c r="F1464" s="218">
        <v>10.3</v>
      </c>
      <c r="G1464" s="218">
        <f t="shared" si="307"/>
        <v>23.3</v>
      </c>
      <c r="H1464" s="218">
        <v>3</v>
      </c>
      <c r="I1464" s="218">
        <f t="shared" si="308"/>
        <v>13.905000000000001</v>
      </c>
      <c r="J1464" s="219"/>
      <c r="K1464" s="218">
        <f t="shared" si="309"/>
        <v>0</v>
      </c>
      <c r="L1464" s="21"/>
      <c r="O1464" s="112"/>
      <c r="P1464" s="112"/>
      <c r="Q1464" s="112"/>
      <c r="R1464" s="112"/>
      <c r="S1464" s="112"/>
      <c r="T1464" s="112"/>
    </row>
    <row r="1465" spans="1:20" s="281" customFormat="1" ht="18" customHeight="1" x14ac:dyDescent="0.25">
      <c r="A1465" s="228"/>
      <c r="B1465" s="304"/>
      <c r="C1465" s="304"/>
      <c r="D1465" s="282" t="s">
        <v>287</v>
      </c>
      <c r="E1465" s="218">
        <v>1.35</v>
      </c>
      <c r="F1465" s="218">
        <v>2.95</v>
      </c>
      <c r="G1465" s="218">
        <f t="shared" si="307"/>
        <v>8.6000000000000014</v>
      </c>
      <c r="H1465" s="218">
        <v>3</v>
      </c>
      <c r="I1465" s="218">
        <f t="shared" si="308"/>
        <v>3.9825000000000004</v>
      </c>
      <c r="J1465" s="219"/>
      <c r="K1465" s="218">
        <f t="shared" si="309"/>
        <v>0</v>
      </c>
      <c r="L1465" s="21"/>
      <c r="O1465" s="112"/>
      <c r="P1465" s="112"/>
      <c r="Q1465" s="112"/>
      <c r="R1465" s="112"/>
      <c r="S1465" s="112"/>
      <c r="T1465" s="112"/>
    </row>
    <row r="1466" spans="1:20" s="281" customFormat="1" ht="18" customHeight="1" x14ac:dyDescent="0.25">
      <c r="A1466" s="228"/>
      <c r="B1466" s="304"/>
      <c r="C1466" s="304"/>
      <c r="D1466" s="282" t="s">
        <v>288</v>
      </c>
      <c r="E1466" s="218">
        <v>2.74</v>
      </c>
      <c r="F1466" s="218">
        <v>1.3</v>
      </c>
      <c r="G1466" s="218">
        <f t="shared" si="307"/>
        <v>8.08</v>
      </c>
      <c r="H1466" s="218">
        <v>3</v>
      </c>
      <c r="I1466" s="218">
        <f t="shared" si="308"/>
        <v>3.5620000000000003</v>
      </c>
      <c r="J1466" s="219"/>
      <c r="K1466" s="218">
        <f t="shared" si="309"/>
        <v>0</v>
      </c>
      <c r="L1466" s="21"/>
      <c r="O1466" s="112"/>
      <c r="P1466" s="112"/>
      <c r="Q1466" s="112"/>
      <c r="R1466" s="112"/>
      <c r="S1466" s="112"/>
      <c r="T1466" s="112"/>
    </row>
    <row r="1467" spans="1:20" s="281" customFormat="1" ht="18" customHeight="1" x14ac:dyDescent="0.25">
      <c r="A1467" s="228"/>
      <c r="B1467" s="304"/>
      <c r="C1467" s="304"/>
      <c r="D1467" s="282" t="s">
        <v>291</v>
      </c>
      <c r="E1467" s="218">
        <v>1.8</v>
      </c>
      <c r="F1467" s="218">
        <v>4.45</v>
      </c>
      <c r="G1467" s="218">
        <f t="shared" si="307"/>
        <v>12.5</v>
      </c>
      <c r="H1467" s="218">
        <v>3</v>
      </c>
      <c r="I1467" s="218">
        <f t="shared" si="308"/>
        <v>8.01</v>
      </c>
      <c r="J1467" s="219"/>
      <c r="K1467" s="218">
        <f t="shared" si="309"/>
        <v>0</v>
      </c>
      <c r="L1467" s="21"/>
      <c r="O1467" s="112"/>
      <c r="P1467" s="112"/>
      <c r="Q1467" s="112"/>
      <c r="R1467" s="112"/>
      <c r="S1467" s="112"/>
      <c r="T1467" s="112"/>
    </row>
    <row r="1468" spans="1:20" s="281" customFormat="1" ht="18" customHeight="1" x14ac:dyDescent="0.25">
      <c r="A1468" s="228"/>
      <c r="B1468" s="304"/>
      <c r="C1468" s="304"/>
      <c r="D1468" s="282" t="s">
        <v>289</v>
      </c>
      <c r="E1468" s="218">
        <v>3.2</v>
      </c>
      <c r="F1468" s="218">
        <v>1.64</v>
      </c>
      <c r="G1468" s="218">
        <f t="shared" si="307"/>
        <v>9.68</v>
      </c>
      <c r="H1468" s="218">
        <v>3</v>
      </c>
      <c r="I1468" s="218">
        <f t="shared" si="308"/>
        <v>5.2480000000000002</v>
      </c>
      <c r="J1468" s="219"/>
      <c r="K1468" s="218">
        <f t="shared" si="309"/>
        <v>0</v>
      </c>
      <c r="L1468" s="21"/>
      <c r="O1468" s="112"/>
      <c r="P1468" s="112"/>
      <c r="Q1468" s="112"/>
      <c r="R1468" s="112"/>
      <c r="S1468" s="112"/>
      <c r="T1468" s="112"/>
    </row>
    <row r="1469" spans="1:20" s="281" customFormat="1" ht="18" customHeight="1" x14ac:dyDescent="0.25">
      <c r="A1469" s="228"/>
      <c r="B1469" s="304"/>
      <c r="C1469" s="304"/>
      <c r="D1469" s="282" t="s">
        <v>290</v>
      </c>
      <c r="E1469" s="218">
        <v>1.53</v>
      </c>
      <c r="F1469" s="218">
        <v>2</v>
      </c>
      <c r="G1469" s="218">
        <f t="shared" si="307"/>
        <v>7.0600000000000005</v>
      </c>
      <c r="H1469" s="218">
        <v>3</v>
      </c>
      <c r="I1469" s="218">
        <f t="shared" si="308"/>
        <v>3.06</v>
      </c>
      <c r="J1469" s="219"/>
      <c r="K1469" s="218">
        <f t="shared" si="309"/>
        <v>0</v>
      </c>
      <c r="L1469" s="21"/>
      <c r="O1469" s="112"/>
      <c r="P1469" s="112"/>
      <c r="Q1469" s="112"/>
      <c r="R1469" s="112"/>
      <c r="S1469" s="112"/>
      <c r="T1469" s="112"/>
    </row>
    <row r="1470" spans="1:20" s="281" customFormat="1" ht="18" customHeight="1" x14ac:dyDescent="0.25">
      <c r="A1470" s="228"/>
      <c r="B1470" s="304"/>
      <c r="C1470" s="304"/>
      <c r="D1470" s="282" t="s">
        <v>292</v>
      </c>
      <c r="E1470" s="218">
        <v>1.53</v>
      </c>
      <c r="F1470" s="218">
        <v>2</v>
      </c>
      <c r="G1470" s="218">
        <f t="shared" si="307"/>
        <v>7.0600000000000005</v>
      </c>
      <c r="H1470" s="218">
        <v>3</v>
      </c>
      <c r="I1470" s="218">
        <f t="shared" si="308"/>
        <v>3.06</v>
      </c>
      <c r="J1470" s="219"/>
      <c r="K1470" s="218">
        <f t="shared" si="309"/>
        <v>0</v>
      </c>
      <c r="L1470" s="21"/>
      <c r="O1470" s="112"/>
      <c r="P1470" s="112"/>
      <c r="Q1470" s="112"/>
      <c r="R1470" s="112"/>
      <c r="S1470" s="112"/>
      <c r="T1470" s="112"/>
    </row>
    <row r="1471" spans="1:20" s="281" customFormat="1" ht="18" customHeight="1" x14ac:dyDescent="0.25">
      <c r="A1471" s="228"/>
      <c r="B1471" s="304"/>
      <c r="C1471" s="304"/>
      <c r="D1471" s="282" t="s">
        <v>293</v>
      </c>
      <c r="E1471" s="218">
        <v>3.2</v>
      </c>
      <c r="F1471" s="218">
        <v>3.4</v>
      </c>
      <c r="G1471" s="218">
        <f t="shared" si="307"/>
        <v>13.2</v>
      </c>
      <c r="H1471" s="218">
        <v>3</v>
      </c>
      <c r="I1471" s="218">
        <f t="shared" si="308"/>
        <v>10.88</v>
      </c>
      <c r="J1471" s="219"/>
      <c r="K1471" s="218">
        <f t="shared" si="309"/>
        <v>0</v>
      </c>
      <c r="L1471" s="21"/>
      <c r="O1471" s="112"/>
      <c r="P1471" s="112"/>
      <c r="Q1471" s="112"/>
      <c r="R1471" s="112"/>
      <c r="S1471" s="112"/>
      <c r="T1471" s="112"/>
    </row>
    <row r="1472" spans="1:20" s="281" customFormat="1" ht="18" customHeight="1" x14ac:dyDescent="0.25">
      <c r="A1472" s="228"/>
      <c r="B1472" s="304"/>
      <c r="C1472" s="304"/>
      <c r="D1472" s="282" t="s">
        <v>294</v>
      </c>
      <c r="E1472" s="218">
        <v>3.2</v>
      </c>
      <c r="F1472" s="218">
        <v>4.5</v>
      </c>
      <c r="G1472" s="218">
        <f t="shared" si="307"/>
        <v>15.4</v>
      </c>
      <c r="H1472" s="218">
        <v>3</v>
      </c>
      <c r="I1472" s="218">
        <f t="shared" si="308"/>
        <v>14.4</v>
      </c>
      <c r="J1472" s="219"/>
      <c r="K1472" s="218">
        <f t="shared" si="309"/>
        <v>0</v>
      </c>
      <c r="L1472" s="21"/>
      <c r="O1472" s="112"/>
      <c r="P1472" s="112"/>
      <c r="Q1472" s="112"/>
      <c r="R1472" s="112"/>
      <c r="S1472" s="112"/>
      <c r="T1472" s="112"/>
    </row>
    <row r="1473" spans="1:20" s="281" customFormat="1" ht="18" customHeight="1" x14ac:dyDescent="0.25">
      <c r="A1473" s="228"/>
      <c r="B1473" s="304"/>
      <c r="C1473" s="304"/>
      <c r="D1473" s="282" t="s">
        <v>295</v>
      </c>
      <c r="E1473" s="218">
        <v>1.55</v>
      </c>
      <c r="F1473" s="218">
        <v>0.95</v>
      </c>
      <c r="G1473" s="218">
        <f t="shared" si="307"/>
        <v>5</v>
      </c>
      <c r="H1473" s="218">
        <v>3</v>
      </c>
      <c r="I1473" s="218">
        <f t="shared" si="308"/>
        <v>1.4724999999999999</v>
      </c>
      <c r="J1473" s="219"/>
      <c r="K1473" s="218">
        <f t="shared" si="309"/>
        <v>0</v>
      </c>
      <c r="L1473" s="21"/>
      <c r="O1473" s="112"/>
      <c r="P1473" s="112"/>
      <c r="Q1473" s="112"/>
      <c r="R1473" s="112"/>
      <c r="S1473" s="112"/>
      <c r="T1473" s="112"/>
    </row>
    <row r="1474" spans="1:20" s="281" customFormat="1" ht="18" customHeight="1" x14ac:dyDescent="0.25">
      <c r="A1474" s="228"/>
      <c r="B1474" s="304"/>
      <c r="C1474" s="304"/>
      <c r="D1474" s="282"/>
      <c r="E1474" s="218"/>
      <c r="F1474" s="218"/>
      <c r="G1474" s="218"/>
      <c r="H1474" s="218"/>
      <c r="I1474" s="218"/>
      <c r="J1474" s="219"/>
      <c r="K1474" s="311">
        <f>SUM(K1459:K1473)</f>
        <v>0</v>
      </c>
      <c r="L1474" s="21"/>
      <c r="O1474" s="112"/>
      <c r="P1474" s="112"/>
      <c r="Q1474" s="112"/>
      <c r="R1474" s="112"/>
      <c r="S1474" s="112"/>
      <c r="T1474" s="112"/>
    </row>
    <row r="1475" spans="1:20" s="281" customFormat="1" ht="54" customHeight="1" x14ac:dyDescent="0.25">
      <c r="A1475" s="228"/>
      <c r="B1475" s="312" t="str">
        <f>'Planila Orçamentária'!C139</f>
        <v>Demolição de azulejo/cerâmica, inclusive emboço - comp</v>
      </c>
      <c r="C1475" s="304"/>
      <c r="D1475" s="282"/>
      <c r="E1475" s="218"/>
      <c r="F1475" s="218"/>
      <c r="G1475" s="218"/>
      <c r="H1475" s="218"/>
      <c r="I1475" s="218"/>
      <c r="J1475" s="219"/>
      <c r="K1475" s="311"/>
      <c r="L1475" s="21"/>
      <c r="O1475" s="112"/>
      <c r="P1475" s="112"/>
      <c r="Q1475" s="112"/>
      <c r="R1475" s="112"/>
      <c r="S1475" s="112"/>
      <c r="T1475" s="112"/>
    </row>
    <row r="1476" spans="1:20" s="281" customFormat="1" ht="18" customHeight="1" x14ac:dyDescent="0.25">
      <c r="A1476" s="228"/>
      <c r="B1476" s="304"/>
      <c r="C1476" s="304"/>
      <c r="D1476" s="282" t="s">
        <v>282</v>
      </c>
      <c r="E1476" s="218">
        <v>4.3499999999999996</v>
      </c>
      <c r="F1476" s="218">
        <v>4.3</v>
      </c>
      <c r="G1476" s="218">
        <f>E1476*2+F1476*2</f>
        <v>17.299999999999997</v>
      </c>
      <c r="H1476" s="218">
        <v>3</v>
      </c>
      <c r="I1476" s="218">
        <f>E1476*F1476</f>
        <v>18.704999999999998</v>
      </c>
      <c r="J1476" s="219"/>
      <c r="K1476" s="218">
        <f>J1476</f>
        <v>0</v>
      </c>
      <c r="L1476" s="21"/>
      <c r="O1476" s="112"/>
      <c r="P1476" s="112"/>
      <c r="Q1476" s="112"/>
      <c r="R1476" s="112"/>
      <c r="S1476" s="112"/>
      <c r="T1476" s="112"/>
    </row>
    <row r="1477" spans="1:20" s="281" customFormat="1" ht="18" customHeight="1" x14ac:dyDescent="0.25">
      <c r="A1477" s="228"/>
      <c r="B1477" s="304"/>
      <c r="C1477" s="304"/>
      <c r="D1477" s="282" t="s">
        <v>283</v>
      </c>
      <c r="E1477" s="218">
        <v>2.85</v>
      </c>
      <c r="F1477" s="218">
        <v>4</v>
      </c>
      <c r="G1477" s="218">
        <f t="shared" ref="G1477:G1490" si="310">E1477*2+F1477*2</f>
        <v>13.7</v>
      </c>
      <c r="H1477" s="218">
        <v>3</v>
      </c>
      <c r="I1477" s="218">
        <f t="shared" ref="I1477:I1490" si="311">E1477*F1477</f>
        <v>11.4</v>
      </c>
      <c r="J1477" s="219"/>
      <c r="K1477" s="218">
        <f t="shared" ref="K1477:K1490" si="312">J1477</f>
        <v>0</v>
      </c>
      <c r="L1477" s="21"/>
      <c r="O1477" s="112"/>
      <c r="P1477" s="112"/>
      <c r="Q1477" s="112"/>
      <c r="R1477" s="112"/>
      <c r="S1477" s="112"/>
      <c r="T1477" s="112"/>
    </row>
    <row r="1478" spans="1:20" s="281" customFormat="1" ht="18" customHeight="1" x14ac:dyDescent="0.25">
      <c r="A1478" s="228"/>
      <c r="B1478" s="304"/>
      <c r="C1478" s="304"/>
      <c r="D1478" s="282" t="s">
        <v>298</v>
      </c>
      <c r="E1478" s="218">
        <v>2.85</v>
      </c>
      <c r="F1478" s="218">
        <v>4</v>
      </c>
      <c r="G1478" s="218">
        <f t="shared" si="310"/>
        <v>13.7</v>
      </c>
      <c r="H1478" s="218">
        <v>3</v>
      </c>
      <c r="I1478" s="218">
        <f t="shared" si="311"/>
        <v>11.4</v>
      </c>
      <c r="J1478" s="219"/>
      <c r="K1478" s="218">
        <f t="shared" si="312"/>
        <v>0</v>
      </c>
      <c r="L1478" s="21"/>
      <c r="O1478" s="112"/>
      <c r="P1478" s="112"/>
      <c r="Q1478" s="112"/>
      <c r="R1478" s="112"/>
      <c r="S1478" s="112"/>
      <c r="T1478" s="112"/>
    </row>
    <row r="1479" spans="1:20" s="281" customFormat="1" ht="18" customHeight="1" x14ac:dyDescent="0.25">
      <c r="A1479" s="228"/>
      <c r="B1479" s="304"/>
      <c r="C1479" s="304"/>
      <c r="D1479" s="282" t="s">
        <v>284</v>
      </c>
      <c r="E1479" s="218">
        <v>4.3499999999999996</v>
      </c>
      <c r="F1479" s="218">
        <v>4.3499999999999996</v>
      </c>
      <c r="G1479" s="218">
        <f t="shared" si="310"/>
        <v>17.399999999999999</v>
      </c>
      <c r="H1479" s="218">
        <v>3</v>
      </c>
      <c r="I1479" s="218">
        <f t="shared" si="311"/>
        <v>18.922499999999996</v>
      </c>
      <c r="J1479" s="219"/>
      <c r="K1479" s="218">
        <f t="shared" si="312"/>
        <v>0</v>
      </c>
      <c r="L1479" s="21"/>
      <c r="O1479" s="112"/>
      <c r="P1479" s="112"/>
      <c r="Q1479" s="112"/>
      <c r="R1479" s="112"/>
      <c r="S1479" s="112"/>
      <c r="T1479" s="112"/>
    </row>
    <row r="1480" spans="1:20" s="281" customFormat="1" ht="18" customHeight="1" x14ac:dyDescent="0.25">
      <c r="A1480" s="228"/>
      <c r="B1480" s="304"/>
      <c r="C1480" s="304"/>
      <c r="D1480" s="282" t="s">
        <v>285</v>
      </c>
      <c r="E1480" s="218">
        <v>2.74</v>
      </c>
      <c r="F1480" s="218">
        <v>3</v>
      </c>
      <c r="G1480" s="218">
        <f t="shared" si="310"/>
        <v>11.48</v>
      </c>
      <c r="H1480" s="218">
        <v>3</v>
      </c>
      <c r="I1480" s="218">
        <f t="shared" si="311"/>
        <v>8.2200000000000006</v>
      </c>
      <c r="J1480" s="219"/>
      <c r="K1480" s="218">
        <f t="shared" si="312"/>
        <v>0</v>
      </c>
      <c r="L1480" s="21"/>
      <c r="O1480" s="112"/>
      <c r="P1480" s="112"/>
      <c r="Q1480" s="112"/>
      <c r="R1480" s="112"/>
      <c r="S1480" s="112"/>
      <c r="T1480" s="112"/>
    </row>
    <row r="1481" spans="1:20" s="281" customFormat="1" ht="18" customHeight="1" x14ac:dyDescent="0.25">
      <c r="A1481" s="228"/>
      <c r="B1481" s="304"/>
      <c r="C1481" s="304"/>
      <c r="D1481" s="282" t="s">
        <v>286</v>
      </c>
      <c r="E1481" s="218">
        <v>1.35</v>
      </c>
      <c r="F1481" s="218">
        <v>10.3</v>
      </c>
      <c r="G1481" s="218">
        <f t="shared" si="310"/>
        <v>23.3</v>
      </c>
      <c r="H1481" s="218">
        <v>3</v>
      </c>
      <c r="I1481" s="218">
        <f t="shared" si="311"/>
        <v>13.905000000000001</v>
      </c>
      <c r="J1481" s="219"/>
      <c r="K1481" s="218">
        <f t="shared" si="312"/>
        <v>0</v>
      </c>
      <c r="L1481" s="21"/>
      <c r="O1481" s="112"/>
      <c r="P1481" s="112"/>
      <c r="Q1481" s="112"/>
      <c r="R1481" s="112"/>
      <c r="S1481" s="112"/>
      <c r="T1481" s="112"/>
    </row>
    <row r="1482" spans="1:20" s="281" customFormat="1" ht="18" customHeight="1" x14ac:dyDescent="0.25">
      <c r="A1482" s="228"/>
      <c r="B1482" s="304"/>
      <c r="C1482" s="304"/>
      <c r="D1482" s="282" t="s">
        <v>287</v>
      </c>
      <c r="E1482" s="218">
        <v>1.35</v>
      </c>
      <c r="F1482" s="218">
        <v>2.95</v>
      </c>
      <c r="G1482" s="218">
        <f t="shared" si="310"/>
        <v>8.6000000000000014</v>
      </c>
      <c r="H1482" s="218">
        <v>3</v>
      </c>
      <c r="I1482" s="218">
        <f t="shared" si="311"/>
        <v>3.9825000000000004</v>
      </c>
      <c r="J1482" s="219"/>
      <c r="K1482" s="218">
        <f t="shared" si="312"/>
        <v>0</v>
      </c>
      <c r="L1482" s="21"/>
      <c r="O1482" s="112"/>
      <c r="P1482" s="112"/>
      <c r="Q1482" s="112"/>
      <c r="R1482" s="112"/>
      <c r="S1482" s="112"/>
      <c r="T1482" s="112"/>
    </row>
    <row r="1483" spans="1:20" s="281" customFormat="1" ht="18" customHeight="1" x14ac:dyDescent="0.25">
      <c r="A1483" s="228"/>
      <c r="B1483" s="304"/>
      <c r="C1483" s="304"/>
      <c r="D1483" s="282" t="s">
        <v>288</v>
      </c>
      <c r="E1483" s="218">
        <v>2.74</v>
      </c>
      <c r="F1483" s="218">
        <v>1.3</v>
      </c>
      <c r="G1483" s="218">
        <f t="shared" si="310"/>
        <v>8.08</v>
      </c>
      <c r="H1483" s="218">
        <v>3</v>
      </c>
      <c r="I1483" s="218">
        <f t="shared" si="311"/>
        <v>3.5620000000000003</v>
      </c>
      <c r="J1483" s="219"/>
      <c r="K1483" s="218">
        <f t="shared" si="312"/>
        <v>0</v>
      </c>
      <c r="L1483" s="21"/>
      <c r="O1483" s="112"/>
      <c r="P1483" s="112"/>
      <c r="Q1483" s="112"/>
      <c r="R1483" s="112"/>
      <c r="S1483" s="112"/>
      <c r="T1483" s="112"/>
    </row>
    <row r="1484" spans="1:20" s="281" customFormat="1" ht="18" customHeight="1" x14ac:dyDescent="0.25">
      <c r="A1484" s="228"/>
      <c r="B1484" s="304"/>
      <c r="C1484" s="304"/>
      <c r="D1484" s="282" t="s">
        <v>291</v>
      </c>
      <c r="E1484" s="218">
        <v>1.8</v>
      </c>
      <c r="F1484" s="218">
        <v>4.45</v>
      </c>
      <c r="G1484" s="218">
        <f t="shared" si="310"/>
        <v>12.5</v>
      </c>
      <c r="H1484" s="218">
        <v>3</v>
      </c>
      <c r="I1484" s="218">
        <f t="shared" si="311"/>
        <v>8.01</v>
      </c>
      <c r="J1484" s="219"/>
      <c r="K1484" s="218">
        <f t="shared" si="312"/>
        <v>0</v>
      </c>
      <c r="L1484" s="21"/>
      <c r="O1484" s="112"/>
      <c r="P1484" s="112"/>
      <c r="Q1484" s="112"/>
      <c r="R1484" s="112"/>
      <c r="S1484" s="112"/>
      <c r="T1484" s="112"/>
    </row>
    <row r="1485" spans="1:20" s="281" customFormat="1" ht="18" customHeight="1" x14ac:dyDescent="0.25">
      <c r="A1485" s="228"/>
      <c r="B1485" s="304"/>
      <c r="C1485" s="304"/>
      <c r="D1485" s="282" t="s">
        <v>289</v>
      </c>
      <c r="E1485" s="218">
        <v>3.2</v>
      </c>
      <c r="F1485" s="218">
        <v>1.64</v>
      </c>
      <c r="G1485" s="218">
        <f t="shared" si="310"/>
        <v>9.68</v>
      </c>
      <c r="H1485" s="218">
        <v>3</v>
      </c>
      <c r="I1485" s="218">
        <f t="shared" si="311"/>
        <v>5.2480000000000002</v>
      </c>
      <c r="J1485" s="219"/>
      <c r="K1485" s="218">
        <f t="shared" si="312"/>
        <v>0</v>
      </c>
      <c r="L1485" s="21"/>
      <c r="O1485" s="112"/>
      <c r="P1485" s="112"/>
      <c r="Q1485" s="112"/>
      <c r="R1485" s="112"/>
      <c r="S1485" s="112"/>
      <c r="T1485" s="112"/>
    </row>
    <row r="1486" spans="1:20" s="281" customFormat="1" ht="18" customHeight="1" x14ac:dyDescent="0.25">
      <c r="A1486" s="228"/>
      <c r="B1486" s="304"/>
      <c r="C1486" s="304"/>
      <c r="D1486" s="282" t="s">
        <v>290</v>
      </c>
      <c r="E1486" s="218">
        <v>1.53</v>
      </c>
      <c r="F1486" s="218">
        <v>2</v>
      </c>
      <c r="G1486" s="218">
        <f t="shared" si="310"/>
        <v>7.0600000000000005</v>
      </c>
      <c r="H1486" s="218">
        <v>3</v>
      </c>
      <c r="I1486" s="218">
        <f t="shared" si="311"/>
        <v>3.06</v>
      </c>
      <c r="J1486" s="219"/>
      <c r="K1486" s="218">
        <f t="shared" si="312"/>
        <v>0</v>
      </c>
      <c r="L1486" s="21"/>
      <c r="O1486" s="112"/>
      <c r="P1486" s="112"/>
      <c r="Q1486" s="112"/>
      <c r="R1486" s="112"/>
      <c r="S1486" s="112"/>
      <c r="T1486" s="112"/>
    </row>
    <row r="1487" spans="1:20" s="281" customFormat="1" ht="18" customHeight="1" x14ac:dyDescent="0.25">
      <c r="A1487" s="228"/>
      <c r="B1487" s="304"/>
      <c r="C1487" s="304"/>
      <c r="D1487" s="282" t="s">
        <v>292</v>
      </c>
      <c r="E1487" s="218">
        <v>1.53</v>
      </c>
      <c r="F1487" s="218">
        <v>2</v>
      </c>
      <c r="G1487" s="218">
        <f t="shared" si="310"/>
        <v>7.0600000000000005</v>
      </c>
      <c r="H1487" s="218">
        <v>3</v>
      </c>
      <c r="I1487" s="218">
        <f t="shared" si="311"/>
        <v>3.06</v>
      </c>
      <c r="J1487" s="219"/>
      <c r="K1487" s="218">
        <f t="shared" si="312"/>
        <v>0</v>
      </c>
      <c r="L1487" s="21"/>
      <c r="O1487" s="112"/>
      <c r="P1487" s="112"/>
      <c r="Q1487" s="112"/>
      <c r="R1487" s="112"/>
      <c r="S1487" s="112"/>
      <c r="T1487" s="112"/>
    </row>
    <row r="1488" spans="1:20" s="281" customFormat="1" ht="18" customHeight="1" x14ac:dyDescent="0.25">
      <c r="A1488" s="228"/>
      <c r="B1488" s="304"/>
      <c r="C1488" s="304"/>
      <c r="D1488" s="282" t="s">
        <v>293</v>
      </c>
      <c r="E1488" s="218">
        <v>3.2</v>
      </c>
      <c r="F1488" s="218">
        <v>3.4</v>
      </c>
      <c r="G1488" s="218">
        <f t="shared" si="310"/>
        <v>13.2</v>
      </c>
      <c r="H1488" s="218">
        <v>3</v>
      </c>
      <c r="I1488" s="218">
        <f t="shared" si="311"/>
        <v>10.88</v>
      </c>
      <c r="J1488" s="219"/>
      <c r="K1488" s="218">
        <f t="shared" si="312"/>
        <v>0</v>
      </c>
      <c r="L1488" s="21"/>
      <c r="O1488" s="112"/>
      <c r="P1488" s="112"/>
      <c r="Q1488" s="112"/>
      <c r="R1488" s="112"/>
      <c r="S1488" s="112"/>
      <c r="T1488" s="112"/>
    </row>
    <row r="1489" spans="1:20" s="281" customFormat="1" ht="18" customHeight="1" x14ac:dyDescent="0.25">
      <c r="A1489" s="228"/>
      <c r="B1489" s="304"/>
      <c r="C1489" s="304"/>
      <c r="D1489" s="282" t="s">
        <v>294</v>
      </c>
      <c r="E1489" s="218">
        <v>3.2</v>
      </c>
      <c r="F1489" s="218">
        <v>4.5</v>
      </c>
      <c r="G1489" s="218">
        <f t="shared" si="310"/>
        <v>15.4</v>
      </c>
      <c r="H1489" s="218">
        <v>3</v>
      </c>
      <c r="I1489" s="218">
        <f t="shared" si="311"/>
        <v>14.4</v>
      </c>
      <c r="J1489" s="219"/>
      <c r="K1489" s="218">
        <f t="shared" si="312"/>
        <v>0</v>
      </c>
      <c r="L1489" s="21"/>
      <c r="O1489" s="112"/>
      <c r="P1489" s="112"/>
      <c r="Q1489" s="112"/>
      <c r="R1489" s="112"/>
      <c r="S1489" s="112"/>
      <c r="T1489" s="112"/>
    </row>
    <row r="1490" spans="1:20" s="281" customFormat="1" ht="18" customHeight="1" x14ac:dyDescent="0.25">
      <c r="A1490" s="228"/>
      <c r="B1490" s="304"/>
      <c r="C1490" s="304"/>
      <c r="D1490" s="282" t="s">
        <v>295</v>
      </c>
      <c r="E1490" s="218">
        <v>1.55</v>
      </c>
      <c r="F1490" s="218">
        <v>0.95</v>
      </c>
      <c r="G1490" s="218">
        <f t="shared" si="310"/>
        <v>5</v>
      </c>
      <c r="H1490" s="218">
        <v>3</v>
      </c>
      <c r="I1490" s="218">
        <f t="shared" si="311"/>
        <v>1.4724999999999999</v>
      </c>
      <c r="J1490" s="219"/>
      <c r="K1490" s="218">
        <f t="shared" si="312"/>
        <v>0</v>
      </c>
      <c r="L1490" s="21"/>
      <c r="O1490" s="112"/>
      <c r="P1490" s="112"/>
      <c r="Q1490" s="112"/>
      <c r="R1490" s="112"/>
      <c r="S1490" s="112"/>
      <c r="T1490" s="112"/>
    </row>
    <row r="1491" spans="1:20" s="281" customFormat="1" ht="18" customHeight="1" x14ac:dyDescent="0.25">
      <c r="A1491" s="228"/>
      <c r="B1491" s="304"/>
      <c r="C1491" s="304"/>
      <c r="D1491" s="282"/>
      <c r="E1491" s="218"/>
      <c r="F1491" s="218"/>
      <c r="G1491" s="218"/>
      <c r="H1491" s="218"/>
      <c r="I1491" s="218"/>
      <c r="J1491" s="219"/>
      <c r="K1491" s="311">
        <f>SUM(K1476:K1490)</f>
        <v>0</v>
      </c>
      <c r="L1491" s="21"/>
      <c r="O1491" s="112"/>
      <c r="P1491" s="112"/>
      <c r="Q1491" s="112"/>
      <c r="R1491" s="112"/>
      <c r="S1491" s="112"/>
      <c r="T1491" s="112"/>
    </row>
    <row r="1492" spans="1:20" s="281" customFormat="1" ht="56.25" customHeight="1" x14ac:dyDescent="0.25">
      <c r="A1492" s="228"/>
      <c r="B1492" s="312" t="str">
        <f>'Planila Orçamentária'!C140</f>
        <v xml:space="preserve">Demolição de reboco </v>
      </c>
      <c r="C1492" s="304"/>
      <c r="D1492" s="282"/>
      <c r="E1492" s="218"/>
      <c r="F1492" s="218"/>
      <c r="G1492" s="218"/>
      <c r="H1492" s="218"/>
      <c r="I1492" s="218"/>
      <c r="J1492" s="219"/>
      <c r="K1492" s="311"/>
      <c r="L1492" s="21"/>
      <c r="O1492" s="112"/>
      <c r="P1492" s="112"/>
      <c r="Q1492" s="112"/>
      <c r="R1492" s="112"/>
      <c r="S1492" s="112"/>
      <c r="T1492" s="112"/>
    </row>
    <row r="1493" spans="1:20" s="281" customFormat="1" ht="18" customHeight="1" x14ac:dyDescent="0.25">
      <c r="A1493" s="228"/>
      <c r="B1493" s="304"/>
      <c r="C1493" s="304"/>
      <c r="D1493" s="282" t="s">
        <v>282</v>
      </c>
      <c r="E1493" s="218">
        <v>4.3499999999999996</v>
      </c>
      <c r="F1493" s="218">
        <v>4.3</v>
      </c>
      <c r="G1493" s="218">
        <f>E1493*2+F1493*2</f>
        <v>17.299999999999997</v>
      </c>
      <c r="H1493" s="218">
        <v>3</v>
      </c>
      <c r="I1493" s="218">
        <f>G1493*H1493</f>
        <v>51.899999999999991</v>
      </c>
      <c r="J1493" s="219"/>
      <c r="K1493" s="218">
        <f>J1493</f>
        <v>0</v>
      </c>
      <c r="L1493" s="21"/>
      <c r="O1493" s="112"/>
      <c r="P1493" s="112"/>
      <c r="Q1493" s="112"/>
      <c r="R1493" s="112"/>
      <c r="S1493" s="112"/>
      <c r="T1493" s="112"/>
    </row>
    <row r="1494" spans="1:20" s="281" customFormat="1" ht="18" customHeight="1" x14ac:dyDescent="0.25">
      <c r="A1494" s="228"/>
      <c r="B1494" s="304"/>
      <c r="C1494" s="304"/>
      <c r="D1494" s="282" t="s">
        <v>283</v>
      </c>
      <c r="E1494" s="218">
        <v>2.85</v>
      </c>
      <c r="F1494" s="218">
        <v>4</v>
      </c>
      <c r="G1494" s="218">
        <f t="shared" ref="G1494:G1507" si="313">E1494*2+F1494*2</f>
        <v>13.7</v>
      </c>
      <c r="H1494" s="218">
        <v>3</v>
      </c>
      <c r="I1494" s="218">
        <f t="shared" ref="I1494:I1507" si="314">G1494*H1494</f>
        <v>41.099999999999994</v>
      </c>
      <c r="J1494" s="219"/>
      <c r="K1494" s="218">
        <f t="shared" ref="K1494:K1507" si="315">J1494</f>
        <v>0</v>
      </c>
      <c r="L1494" s="21"/>
      <c r="O1494" s="112"/>
      <c r="P1494" s="112"/>
      <c r="Q1494" s="112"/>
      <c r="R1494" s="112"/>
      <c r="S1494" s="112"/>
      <c r="T1494" s="112"/>
    </row>
    <row r="1495" spans="1:20" s="281" customFormat="1" ht="18" customHeight="1" x14ac:dyDescent="0.25">
      <c r="A1495" s="228"/>
      <c r="B1495" s="304"/>
      <c r="C1495" s="304"/>
      <c r="D1495" s="282" t="s">
        <v>298</v>
      </c>
      <c r="E1495" s="218">
        <v>2.85</v>
      </c>
      <c r="F1495" s="218">
        <v>4</v>
      </c>
      <c r="G1495" s="218">
        <f t="shared" si="313"/>
        <v>13.7</v>
      </c>
      <c r="H1495" s="218">
        <v>3</v>
      </c>
      <c r="I1495" s="218">
        <f t="shared" si="314"/>
        <v>41.099999999999994</v>
      </c>
      <c r="J1495" s="219"/>
      <c r="K1495" s="218">
        <f t="shared" si="315"/>
        <v>0</v>
      </c>
      <c r="L1495" s="21"/>
      <c r="O1495" s="112"/>
      <c r="P1495" s="112"/>
      <c r="Q1495" s="112"/>
      <c r="R1495" s="112"/>
      <c r="S1495" s="112"/>
      <c r="T1495" s="112"/>
    </row>
    <row r="1496" spans="1:20" s="281" customFormat="1" ht="18" customHeight="1" x14ac:dyDescent="0.25">
      <c r="A1496" s="228"/>
      <c r="B1496" s="304"/>
      <c r="C1496" s="304"/>
      <c r="D1496" s="282" t="s">
        <v>284</v>
      </c>
      <c r="E1496" s="218">
        <v>4.3499999999999996</v>
      </c>
      <c r="F1496" s="218">
        <v>4.3499999999999996</v>
      </c>
      <c r="G1496" s="218">
        <f t="shared" si="313"/>
        <v>17.399999999999999</v>
      </c>
      <c r="H1496" s="218">
        <v>3</v>
      </c>
      <c r="I1496" s="218">
        <f t="shared" si="314"/>
        <v>52.199999999999996</v>
      </c>
      <c r="J1496" s="219"/>
      <c r="K1496" s="218">
        <f t="shared" si="315"/>
        <v>0</v>
      </c>
      <c r="L1496" s="21"/>
      <c r="O1496" s="112"/>
      <c r="P1496" s="112"/>
      <c r="Q1496" s="112"/>
      <c r="R1496" s="112"/>
      <c r="S1496" s="112"/>
      <c r="T1496" s="112"/>
    </row>
    <row r="1497" spans="1:20" s="281" customFormat="1" ht="18" customHeight="1" x14ac:dyDescent="0.25">
      <c r="A1497" s="228"/>
      <c r="B1497" s="304"/>
      <c r="C1497" s="304"/>
      <c r="D1497" s="282" t="s">
        <v>285</v>
      </c>
      <c r="E1497" s="218">
        <v>2.74</v>
      </c>
      <c r="F1497" s="218">
        <v>3</v>
      </c>
      <c r="G1497" s="218">
        <f t="shared" si="313"/>
        <v>11.48</v>
      </c>
      <c r="H1497" s="218">
        <v>3</v>
      </c>
      <c r="I1497" s="218">
        <f t="shared" si="314"/>
        <v>34.44</v>
      </c>
      <c r="J1497" s="219"/>
      <c r="K1497" s="218">
        <f t="shared" si="315"/>
        <v>0</v>
      </c>
      <c r="L1497" s="21"/>
      <c r="O1497" s="112"/>
      <c r="P1497" s="112"/>
      <c r="Q1497" s="112"/>
      <c r="R1497" s="112"/>
      <c r="S1497" s="112"/>
      <c r="T1497" s="112"/>
    </row>
    <row r="1498" spans="1:20" s="281" customFormat="1" ht="18" customHeight="1" x14ac:dyDescent="0.25">
      <c r="A1498" s="228"/>
      <c r="B1498" s="304"/>
      <c r="C1498" s="304"/>
      <c r="D1498" s="282" t="s">
        <v>286</v>
      </c>
      <c r="E1498" s="218">
        <v>1.35</v>
      </c>
      <c r="F1498" s="218">
        <v>10.3</v>
      </c>
      <c r="G1498" s="218">
        <f t="shared" si="313"/>
        <v>23.3</v>
      </c>
      <c r="H1498" s="218">
        <v>3</v>
      </c>
      <c r="I1498" s="218">
        <f t="shared" si="314"/>
        <v>69.900000000000006</v>
      </c>
      <c r="J1498" s="219"/>
      <c r="K1498" s="218">
        <f t="shared" si="315"/>
        <v>0</v>
      </c>
      <c r="L1498" s="21"/>
      <c r="O1498" s="112"/>
      <c r="P1498" s="112"/>
      <c r="Q1498" s="112"/>
      <c r="R1498" s="112"/>
      <c r="S1498" s="112"/>
      <c r="T1498" s="112"/>
    </row>
    <row r="1499" spans="1:20" s="281" customFormat="1" ht="18" customHeight="1" x14ac:dyDescent="0.25">
      <c r="A1499" s="228"/>
      <c r="B1499" s="304"/>
      <c r="C1499" s="304"/>
      <c r="D1499" s="282" t="s">
        <v>287</v>
      </c>
      <c r="E1499" s="218">
        <v>1.35</v>
      </c>
      <c r="F1499" s="218">
        <v>2.95</v>
      </c>
      <c r="G1499" s="218">
        <f t="shared" si="313"/>
        <v>8.6000000000000014</v>
      </c>
      <c r="H1499" s="218">
        <v>3</v>
      </c>
      <c r="I1499" s="218">
        <f t="shared" si="314"/>
        <v>25.800000000000004</v>
      </c>
      <c r="J1499" s="219"/>
      <c r="K1499" s="218">
        <f t="shared" si="315"/>
        <v>0</v>
      </c>
      <c r="L1499" s="21"/>
      <c r="O1499" s="112"/>
      <c r="P1499" s="112"/>
      <c r="Q1499" s="112"/>
      <c r="R1499" s="112"/>
      <c r="S1499" s="112"/>
      <c r="T1499" s="112"/>
    </row>
    <row r="1500" spans="1:20" s="281" customFormat="1" ht="18" customHeight="1" x14ac:dyDescent="0.25">
      <c r="A1500" s="228"/>
      <c r="B1500" s="304"/>
      <c r="C1500" s="304"/>
      <c r="D1500" s="282" t="s">
        <v>288</v>
      </c>
      <c r="E1500" s="218">
        <v>2.74</v>
      </c>
      <c r="F1500" s="218">
        <v>1.3</v>
      </c>
      <c r="G1500" s="218">
        <f t="shared" si="313"/>
        <v>8.08</v>
      </c>
      <c r="H1500" s="218">
        <v>3</v>
      </c>
      <c r="I1500" s="218">
        <f t="shared" si="314"/>
        <v>24.240000000000002</v>
      </c>
      <c r="J1500" s="219"/>
      <c r="K1500" s="218">
        <f t="shared" si="315"/>
        <v>0</v>
      </c>
      <c r="L1500" s="21"/>
      <c r="O1500" s="112"/>
      <c r="P1500" s="112"/>
      <c r="Q1500" s="112"/>
      <c r="R1500" s="112"/>
      <c r="S1500" s="112"/>
      <c r="T1500" s="112"/>
    </row>
    <row r="1501" spans="1:20" s="281" customFormat="1" ht="18" customHeight="1" x14ac:dyDescent="0.25">
      <c r="A1501" s="228"/>
      <c r="B1501" s="304"/>
      <c r="C1501" s="304"/>
      <c r="D1501" s="282" t="s">
        <v>291</v>
      </c>
      <c r="E1501" s="218">
        <v>1.8</v>
      </c>
      <c r="F1501" s="218">
        <v>4.45</v>
      </c>
      <c r="G1501" s="218">
        <f t="shared" si="313"/>
        <v>12.5</v>
      </c>
      <c r="H1501" s="218">
        <v>3</v>
      </c>
      <c r="I1501" s="218">
        <f t="shared" si="314"/>
        <v>37.5</v>
      </c>
      <c r="J1501" s="219"/>
      <c r="K1501" s="218">
        <f t="shared" si="315"/>
        <v>0</v>
      </c>
      <c r="L1501" s="21"/>
      <c r="O1501" s="112"/>
      <c r="P1501" s="112"/>
      <c r="Q1501" s="112"/>
      <c r="R1501" s="112"/>
      <c r="S1501" s="112"/>
      <c r="T1501" s="112"/>
    </row>
    <row r="1502" spans="1:20" s="281" customFormat="1" ht="18" customHeight="1" x14ac:dyDescent="0.25">
      <c r="A1502" s="228"/>
      <c r="B1502" s="304"/>
      <c r="C1502" s="304"/>
      <c r="D1502" s="282" t="s">
        <v>289</v>
      </c>
      <c r="E1502" s="218">
        <v>3.2</v>
      </c>
      <c r="F1502" s="218">
        <v>1.64</v>
      </c>
      <c r="G1502" s="218">
        <f t="shared" si="313"/>
        <v>9.68</v>
      </c>
      <c r="H1502" s="218">
        <v>3</v>
      </c>
      <c r="I1502" s="218">
        <f t="shared" si="314"/>
        <v>29.04</v>
      </c>
      <c r="J1502" s="219"/>
      <c r="K1502" s="218">
        <f t="shared" si="315"/>
        <v>0</v>
      </c>
      <c r="L1502" s="21"/>
      <c r="O1502" s="112"/>
      <c r="P1502" s="112"/>
      <c r="Q1502" s="112"/>
      <c r="R1502" s="112"/>
      <c r="S1502" s="112"/>
      <c r="T1502" s="112"/>
    </row>
    <row r="1503" spans="1:20" s="281" customFormat="1" ht="18" customHeight="1" x14ac:dyDescent="0.25">
      <c r="A1503" s="228"/>
      <c r="B1503" s="304"/>
      <c r="C1503" s="304"/>
      <c r="D1503" s="282" t="s">
        <v>290</v>
      </c>
      <c r="E1503" s="218">
        <v>1.53</v>
      </c>
      <c r="F1503" s="218">
        <v>2</v>
      </c>
      <c r="G1503" s="218">
        <f t="shared" si="313"/>
        <v>7.0600000000000005</v>
      </c>
      <c r="H1503" s="218">
        <v>3</v>
      </c>
      <c r="I1503" s="218">
        <f t="shared" si="314"/>
        <v>21.18</v>
      </c>
      <c r="J1503" s="219"/>
      <c r="K1503" s="218">
        <f t="shared" si="315"/>
        <v>0</v>
      </c>
      <c r="L1503" s="21"/>
      <c r="O1503" s="112"/>
      <c r="P1503" s="112"/>
      <c r="Q1503" s="112"/>
      <c r="R1503" s="112"/>
      <c r="S1503" s="112"/>
      <c r="T1503" s="112"/>
    </row>
    <row r="1504" spans="1:20" s="281" customFormat="1" ht="18" customHeight="1" x14ac:dyDescent="0.25">
      <c r="A1504" s="228"/>
      <c r="B1504" s="304"/>
      <c r="C1504" s="304"/>
      <c r="D1504" s="282" t="s">
        <v>292</v>
      </c>
      <c r="E1504" s="218">
        <v>1.53</v>
      </c>
      <c r="F1504" s="218">
        <v>2</v>
      </c>
      <c r="G1504" s="218">
        <f t="shared" si="313"/>
        <v>7.0600000000000005</v>
      </c>
      <c r="H1504" s="218">
        <v>3</v>
      </c>
      <c r="I1504" s="218">
        <f t="shared" si="314"/>
        <v>21.18</v>
      </c>
      <c r="J1504" s="219"/>
      <c r="K1504" s="218">
        <f t="shared" si="315"/>
        <v>0</v>
      </c>
      <c r="L1504" s="21"/>
      <c r="O1504" s="112"/>
      <c r="P1504" s="112"/>
      <c r="Q1504" s="112"/>
      <c r="R1504" s="112"/>
      <c r="S1504" s="112"/>
      <c r="T1504" s="112"/>
    </row>
    <row r="1505" spans="1:20" s="281" customFormat="1" ht="18" customHeight="1" x14ac:dyDescent="0.25">
      <c r="A1505" s="228"/>
      <c r="B1505" s="304"/>
      <c r="C1505" s="304"/>
      <c r="D1505" s="282" t="s">
        <v>293</v>
      </c>
      <c r="E1505" s="218">
        <v>3.2</v>
      </c>
      <c r="F1505" s="218">
        <v>3.4</v>
      </c>
      <c r="G1505" s="218">
        <f t="shared" si="313"/>
        <v>13.2</v>
      </c>
      <c r="H1505" s="218">
        <v>3</v>
      </c>
      <c r="I1505" s="218">
        <f t="shared" si="314"/>
        <v>39.599999999999994</v>
      </c>
      <c r="J1505" s="219"/>
      <c r="K1505" s="218">
        <f t="shared" si="315"/>
        <v>0</v>
      </c>
      <c r="L1505" s="21"/>
      <c r="O1505" s="112"/>
      <c r="P1505" s="112"/>
      <c r="Q1505" s="112"/>
      <c r="R1505" s="112"/>
      <c r="S1505" s="112"/>
      <c r="T1505" s="112"/>
    </row>
    <row r="1506" spans="1:20" s="281" customFormat="1" ht="18" customHeight="1" x14ac:dyDescent="0.25">
      <c r="A1506" s="228"/>
      <c r="B1506" s="304"/>
      <c r="C1506" s="304"/>
      <c r="D1506" s="282" t="s">
        <v>294</v>
      </c>
      <c r="E1506" s="218">
        <v>3.2</v>
      </c>
      <c r="F1506" s="218">
        <v>4.5</v>
      </c>
      <c r="G1506" s="218">
        <f t="shared" si="313"/>
        <v>15.4</v>
      </c>
      <c r="H1506" s="218">
        <v>3</v>
      </c>
      <c r="I1506" s="218">
        <f t="shared" si="314"/>
        <v>46.2</v>
      </c>
      <c r="J1506" s="219"/>
      <c r="K1506" s="218">
        <f t="shared" si="315"/>
        <v>0</v>
      </c>
      <c r="L1506" s="21"/>
      <c r="O1506" s="112"/>
      <c r="P1506" s="112"/>
      <c r="Q1506" s="112"/>
      <c r="R1506" s="112"/>
      <c r="S1506" s="112"/>
      <c r="T1506" s="112"/>
    </row>
    <row r="1507" spans="1:20" s="281" customFormat="1" ht="18" customHeight="1" x14ac:dyDescent="0.25">
      <c r="A1507" s="228"/>
      <c r="B1507" s="304"/>
      <c r="C1507" s="304"/>
      <c r="D1507" s="282" t="s">
        <v>295</v>
      </c>
      <c r="E1507" s="218">
        <v>1.55</v>
      </c>
      <c r="F1507" s="218">
        <v>0.95</v>
      </c>
      <c r="G1507" s="218">
        <f t="shared" si="313"/>
        <v>5</v>
      </c>
      <c r="H1507" s="218">
        <v>3</v>
      </c>
      <c r="I1507" s="218">
        <f t="shared" si="314"/>
        <v>15</v>
      </c>
      <c r="J1507" s="219"/>
      <c r="K1507" s="218">
        <f t="shared" si="315"/>
        <v>0</v>
      </c>
      <c r="L1507" s="21"/>
      <c r="O1507" s="112"/>
      <c r="P1507" s="112"/>
      <c r="Q1507" s="112"/>
      <c r="R1507" s="112"/>
      <c r="S1507" s="112"/>
      <c r="T1507" s="112"/>
    </row>
    <row r="1508" spans="1:20" s="281" customFormat="1" ht="18" customHeight="1" x14ac:dyDescent="0.25">
      <c r="A1508" s="228"/>
      <c r="B1508" s="304"/>
      <c r="C1508" s="304"/>
      <c r="D1508" s="282"/>
      <c r="E1508" s="218"/>
      <c r="F1508" s="218"/>
      <c r="G1508" s="218"/>
      <c r="H1508" s="218"/>
      <c r="I1508" s="218"/>
      <c r="J1508" s="219"/>
      <c r="K1508" s="311">
        <f>SUM(K1493:K1507)</f>
        <v>0</v>
      </c>
      <c r="L1508" s="21"/>
      <c r="O1508" s="112"/>
      <c r="P1508" s="112"/>
      <c r="Q1508" s="112"/>
      <c r="R1508" s="112"/>
      <c r="S1508" s="112"/>
      <c r="T1508" s="112"/>
    </row>
    <row r="1509" spans="1:20" s="281" customFormat="1" ht="47.25" customHeight="1" x14ac:dyDescent="0.25">
      <c r="A1509" s="228"/>
      <c r="B1509" s="312" t="str">
        <f>'Planila Orçamentária'!C141</f>
        <v>Demolição de piso em cerâmico</v>
      </c>
      <c r="C1509" s="304" t="s">
        <v>16</v>
      </c>
      <c r="D1509" s="282"/>
      <c r="E1509" s="218"/>
      <c r="F1509" s="218"/>
      <c r="G1509" s="218"/>
      <c r="H1509" s="218"/>
      <c r="I1509" s="218"/>
      <c r="J1509" s="219"/>
      <c r="K1509" s="218"/>
      <c r="L1509" s="21"/>
      <c r="O1509" s="112"/>
      <c r="P1509" s="112"/>
      <c r="Q1509" s="112"/>
      <c r="R1509" s="112"/>
      <c r="S1509" s="112"/>
      <c r="T1509" s="112"/>
    </row>
    <row r="1510" spans="1:20" s="281" customFormat="1" ht="18" customHeight="1" x14ac:dyDescent="0.25">
      <c r="A1510" s="228"/>
      <c r="B1510" s="304"/>
      <c r="C1510" s="304"/>
      <c r="D1510" s="282" t="s">
        <v>282</v>
      </c>
      <c r="E1510" s="218">
        <v>4.3499999999999996</v>
      </c>
      <c r="F1510" s="218">
        <v>4.3</v>
      </c>
      <c r="G1510" s="218">
        <f>E1510*2+F1510*2</f>
        <v>17.299999999999997</v>
      </c>
      <c r="H1510" s="218">
        <v>3</v>
      </c>
      <c r="I1510" s="218">
        <f>E1510*F1510</f>
        <v>18.704999999999998</v>
      </c>
      <c r="J1510" s="219"/>
      <c r="K1510" s="218">
        <f>J1510</f>
        <v>0</v>
      </c>
      <c r="L1510" s="21"/>
      <c r="O1510" s="112"/>
      <c r="P1510" s="112"/>
      <c r="Q1510" s="112"/>
      <c r="R1510" s="112"/>
      <c r="S1510" s="112"/>
      <c r="T1510" s="112"/>
    </row>
    <row r="1511" spans="1:20" s="281" customFormat="1" ht="18" customHeight="1" x14ac:dyDescent="0.25">
      <c r="A1511" s="228"/>
      <c r="B1511" s="304"/>
      <c r="C1511" s="304"/>
      <c r="D1511" s="282" t="s">
        <v>283</v>
      </c>
      <c r="E1511" s="218">
        <v>2.85</v>
      </c>
      <c r="F1511" s="218">
        <v>4</v>
      </c>
      <c r="G1511" s="218">
        <f t="shared" ref="G1511:G1524" si="316">E1511*2+F1511*2</f>
        <v>13.7</v>
      </c>
      <c r="H1511" s="218">
        <v>3</v>
      </c>
      <c r="I1511" s="218">
        <f t="shared" ref="I1511:I1524" si="317">E1511*F1511</f>
        <v>11.4</v>
      </c>
      <c r="J1511" s="219"/>
      <c r="K1511" s="218">
        <f t="shared" ref="K1511:K1524" si="318">J1511</f>
        <v>0</v>
      </c>
      <c r="L1511" s="21"/>
      <c r="O1511" s="112"/>
      <c r="P1511" s="112"/>
      <c r="Q1511" s="112"/>
      <c r="R1511" s="112"/>
      <c r="S1511" s="112"/>
      <c r="T1511" s="112"/>
    </row>
    <row r="1512" spans="1:20" s="281" customFormat="1" ht="18" customHeight="1" x14ac:dyDescent="0.25">
      <c r="A1512" s="228"/>
      <c r="B1512" s="304"/>
      <c r="C1512" s="304"/>
      <c r="D1512" s="282" t="s">
        <v>298</v>
      </c>
      <c r="E1512" s="218">
        <v>2.85</v>
      </c>
      <c r="F1512" s="218">
        <v>4</v>
      </c>
      <c r="G1512" s="218">
        <f t="shared" si="316"/>
        <v>13.7</v>
      </c>
      <c r="H1512" s="218">
        <v>3</v>
      </c>
      <c r="I1512" s="218">
        <f t="shared" si="317"/>
        <v>11.4</v>
      </c>
      <c r="J1512" s="219"/>
      <c r="K1512" s="218">
        <f t="shared" si="318"/>
        <v>0</v>
      </c>
      <c r="L1512" s="21"/>
      <c r="O1512" s="112"/>
      <c r="P1512" s="112"/>
      <c r="Q1512" s="112"/>
      <c r="R1512" s="112"/>
      <c r="S1512" s="112"/>
      <c r="T1512" s="112"/>
    </row>
    <row r="1513" spans="1:20" s="281" customFormat="1" ht="18" customHeight="1" x14ac:dyDescent="0.25">
      <c r="A1513" s="228"/>
      <c r="B1513" s="304"/>
      <c r="C1513" s="304"/>
      <c r="D1513" s="282" t="s">
        <v>284</v>
      </c>
      <c r="E1513" s="218">
        <v>4.3499999999999996</v>
      </c>
      <c r="F1513" s="218">
        <v>4.3499999999999996</v>
      </c>
      <c r="G1513" s="218">
        <f t="shared" si="316"/>
        <v>17.399999999999999</v>
      </c>
      <c r="H1513" s="218">
        <v>3</v>
      </c>
      <c r="I1513" s="218">
        <f t="shared" si="317"/>
        <v>18.922499999999996</v>
      </c>
      <c r="J1513" s="219"/>
      <c r="K1513" s="218">
        <f t="shared" si="318"/>
        <v>0</v>
      </c>
      <c r="L1513" s="21"/>
      <c r="O1513" s="112"/>
      <c r="P1513" s="112"/>
      <c r="Q1513" s="112"/>
      <c r="R1513" s="112"/>
      <c r="S1513" s="112"/>
      <c r="T1513" s="112"/>
    </row>
    <row r="1514" spans="1:20" s="281" customFormat="1" ht="18" customHeight="1" x14ac:dyDescent="0.25">
      <c r="A1514" s="228"/>
      <c r="B1514" s="304"/>
      <c r="C1514" s="304"/>
      <c r="D1514" s="282" t="s">
        <v>285</v>
      </c>
      <c r="E1514" s="218">
        <v>2.74</v>
      </c>
      <c r="F1514" s="218">
        <v>3</v>
      </c>
      <c r="G1514" s="218">
        <f t="shared" si="316"/>
        <v>11.48</v>
      </c>
      <c r="H1514" s="218">
        <v>3</v>
      </c>
      <c r="I1514" s="218">
        <f t="shared" si="317"/>
        <v>8.2200000000000006</v>
      </c>
      <c r="J1514" s="219"/>
      <c r="K1514" s="218">
        <f t="shared" si="318"/>
        <v>0</v>
      </c>
      <c r="L1514" s="21"/>
      <c r="O1514" s="112"/>
      <c r="P1514" s="112"/>
      <c r="Q1514" s="112"/>
      <c r="R1514" s="112"/>
      <c r="S1514" s="112"/>
      <c r="T1514" s="112"/>
    </row>
    <row r="1515" spans="1:20" s="281" customFormat="1" ht="18" customHeight="1" x14ac:dyDescent="0.25">
      <c r="A1515" s="228"/>
      <c r="B1515" s="304"/>
      <c r="C1515" s="304"/>
      <c r="D1515" s="282" t="s">
        <v>286</v>
      </c>
      <c r="E1515" s="218">
        <v>1.35</v>
      </c>
      <c r="F1515" s="218">
        <v>10.3</v>
      </c>
      <c r="G1515" s="218">
        <f t="shared" si="316"/>
        <v>23.3</v>
      </c>
      <c r="H1515" s="218">
        <v>3</v>
      </c>
      <c r="I1515" s="218">
        <f t="shared" si="317"/>
        <v>13.905000000000001</v>
      </c>
      <c r="J1515" s="219"/>
      <c r="K1515" s="218">
        <f t="shared" si="318"/>
        <v>0</v>
      </c>
      <c r="L1515" s="21"/>
      <c r="O1515" s="112"/>
      <c r="P1515" s="112"/>
      <c r="Q1515" s="112"/>
      <c r="R1515" s="112"/>
      <c r="S1515" s="112"/>
      <c r="T1515" s="112"/>
    </row>
    <row r="1516" spans="1:20" s="281" customFormat="1" ht="18" customHeight="1" x14ac:dyDescent="0.25">
      <c r="A1516" s="228"/>
      <c r="B1516" s="304"/>
      <c r="C1516" s="304"/>
      <c r="D1516" s="282" t="s">
        <v>287</v>
      </c>
      <c r="E1516" s="218">
        <v>1.35</v>
      </c>
      <c r="F1516" s="218">
        <v>2.95</v>
      </c>
      <c r="G1516" s="218">
        <f t="shared" si="316"/>
        <v>8.6000000000000014</v>
      </c>
      <c r="H1516" s="218">
        <v>3</v>
      </c>
      <c r="I1516" s="218">
        <f t="shared" si="317"/>
        <v>3.9825000000000004</v>
      </c>
      <c r="J1516" s="219"/>
      <c r="K1516" s="218">
        <f t="shared" si="318"/>
        <v>0</v>
      </c>
      <c r="L1516" s="21"/>
      <c r="O1516" s="112"/>
      <c r="P1516" s="112"/>
      <c r="Q1516" s="112"/>
      <c r="R1516" s="112"/>
      <c r="S1516" s="112"/>
      <c r="T1516" s="112"/>
    </row>
    <row r="1517" spans="1:20" s="281" customFormat="1" ht="18" customHeight="1" x14ac:dyDescent="0.25">
      <c r="A1517" s="228"/>
      <c r="B1517" s="304"/>
      <c r="C1517" s="304"/>
      <c r="D1517" s="282" t="s">
        <v>288</v>
      </c>
      <c r="E1517" s="218">
        <v>2.74</v>
      </c>
      <c r="F1517" s="218">
        <v>1.3</v>
      </c>
      <c r="G1517" s="218">
        <f t="shared" si="316"/>
        <v>8.08</v>
      </c>
      <c r="H1517" s="218">
        <v>3</v>
      </c>
      <c r="I1517" s="218">
        <f t="shared" si="317"/>
        <v>3.5620000000000003</v>
      </c>
      <c r="J1517" s="219"/>
      <c r="K1517" s="218">
        <f t="shared" si="318"/>
        <v>0</v>
      </c>
      <c r="L1517" s="21"/>
      <c r="O1517" s="112"/>
      <c r="P1517" s="112"/>
      <c r="Q1517" s="112"/>
      <c r="R1517" s="112"/>
      <c r="S1517" s="112"/>
      <c r="T1517" s="112"/>
    </row>
    <row r="1518" spans="1:20" s="281" customFormat="1" ht="18" customHeight="1" x14ac:dyDescent="0.25">
      <c r="A1518" s="228"/>
      <c r="B1518" s="304"/>
      <c r="C1518" s="304"/>
      <c r="D1518" s="282" t="s">
        <v>291</v>
      </c>
      <c r="E1518" s="218">
        <v>1.8</v>
      </c>
      <c r="F1518" s="218">
        <v>4.45</v>
      </c>
      <c r="G1518" s="218">
        <f t="shared" si="316"/>
        <v>12.5</v>
      </c>
      <c r="H1518" s="218">
        <v>3</v>
      </c>
      <c r="I1518" s="218">
        <f t="shared" si="317"/>
        <v>8.01</v>
      </c>
      <c r="J1518" s="219"/>
      <c r="K1518" s="218">
        <f t="shared" si="318"/>
        <v>0</v>
      </c>
      <c r="L1518" s="21"/>
      <c r="O1518" s="112"/>
      <c r="P1518" s="112"/>
      <c r="Q1518" s="112"/>
      <c r="R1518" s="112"/>
      <c r="S1518" s="112"/>
      <c r="T1518" s="112"/>
    </row>
    <row r="1519" spans="1:20" s="281" customFormat="1" ht="18" customHeight="1" x14ac:dyDescent="0.25">
      <c r="A1519" s="228"/>
      <c r="B1519" s="304"/>
      <c r="C1519" s="304"/>
      <c r="D1519" s="282" t="s">
        <v>289</v>
      </c>
      <c r="E1519" s="218">
        <v>3.2</v>
      </c>
      <c r="F1519" s="218">
        <v>1.64</v>
      </c>
      <c r="G1519" s="218">
        <f t="shared" si="316"/>
        <v>9.68</v>
      </c>
      <c r="H1519" s="218">
        <v>3</v>
      </c>
      <c r="I1519" s="218">
        <f t="shared" si="317"/>
        <v>5.2480000000000002</v>
      </c>
      <c r="J1519" s="219"/>
      <c r="K1519" s="218">
        <f t="shared" si="318"/>
        <v>0</v>
      </c>
      <c r="L1519" s="21"/>
      <c r="O1519" s="112"/>
      <c r="P1519" s="112"/>
      <c r="Q1519" s="112"/>
      <c r="R1519" s="112"/>
      <c r="S1519" s="112"/>
      <c r="T1519" s="112"/>
    </row>
    <row r="1520" spans="1:20" s="281" customFormat="1" ht="18" customHeight="1" x14ac:dyDescent="0.25">
      <c r="A1520" s="228"/>
      <c r="B1520" s="304"/>
      <c r="C1520" s="304"/>
      <c r="D1520" s="282" t="s">
        <v>290</v>
      </c>
      <c r="E1520" s="218">
        <v>1.53</v>
      </c>
      <c r="F1520" s="218">
        <v>2</v>
      </c>
      <c r="G1520" s="218">
        <f t="shared" si="316"/>
        <v>7.0600000000000005</v>
      </c>
      <c r="H1520" s="218">
        <v>3</v>
      </c>
      <c r="I1520" s="218">
        <f t="shared" si="317"/>
        <v>3.06</v>
      </c>
      <c r="J1520" s="219"/>
      <c r="K1520" s="218">
        <f t="shared" si="318"/>
        <v>0</v>
      </c>
      <c r="L1520" s="21"/>
      <c r="O1520" s="112"/>
      <c r="P1520" s="112"/>
      <c r="Q1520" s="112"/>
      <c r="R1520" s="112"/>
      <c r="S1520" s="112"/>
      <c r="T1520" s="112"/>
    </row>
    <row r="1521" spans="1:20" s="281" customFormat="1" ht="18" customHeight="1" x14ac:dyDescent="0.25">
      <c r="A1521" s="228"/>
      <c r="B1521" s="304"/>
      <c r="C1521" s="304"/>
      <c r="D1521" s="282" t="s">
        <v>292</v>
      </c>
      <c r="E1521" s="218">
        <v>1.53</v>
      </c>
      <c r="F1521" s="218">
        <v>2</v>
      </c>
      <c r="G1521" s="218">
        <f t="shared" si="316"/>
        <v>7.0600000000000005</v>
      </c>
      <c r="H1521" s="218">
        <v>3</v>
      </c>
      <c r="I1521" s="218">
        <f t="shared" si="317"/>
        <v>3.06</v>
      </c>
      <c r="J1521" s="219"/>
      <c r="K1521" s="218">
        <f t="shared" si="318"/>
        <v>0</v>
      </c>
      <c r="L1521" s="21"/>
      <c r="O1521" s="112"/>
      <c r="P1521" s="112"/>
      <c r="Q1521" s="112"/>
      <c r="R1521" s="112"/>
      <c r="S1521" s="112"/>
      <c r="T1521" s="112"/>
    </row>
    <row r="1522" spans="1:20" s="281" customFormat="1" ht="18" customHeight="1" x14ac:dyDescent="0.25">
      <c r="A1522" s="228"/>
      <c r="B1522" s="304"/>
      <c r="C1522" s="304"/>
      <c r="D1522" s="282" t="s">
        <v>293</v>
      </c>
      <c r="E1522" s="218">
        <v>3.2</v>
      </c>
      <c r="F1522" s="218">
        <v>3.4</v>
      </c>
      <c r="G1522" s="218">
        <f t="shared" si="316"/>
        <v>13.2</v>
      </c>
      <c r="H1522" s="218">
        <v>3</v>
      </c>
      <c r="I1522" s="218">
        <f t="shared" si="317"/>
        <v>10.88</v>
      </c>
      <c r="J1522" s="219"/>
      <c r="K1522" s="218">
        <f t="shared" si="318"/>
        <v>0</v>
      </c>
      <c r="L1522" s="21"/>
      <c r="O1522" s="112"/>
      <c r="P1522" s="112"/>
      <c r="Q1522" s="112"/>
      <c r="R1522" s="112"/>
      <c r="S1522" s="112"/>
      <c r="T1522" s="112"/>
    </row>
    <row r="1523" spans="1:20" s="281" customFormat="1" ht="18" customHeight="1" x14ac:dyDescent="0.25">
      <c r="A1523" s="228"/>
      <c r="B1523" s="304"/>
      <c r="C1523" s="304"/>
      <c r="D1523" s="282" t="s">
        <v>294</v>
      </c>
      <c r="E1523" s="218">
        <v>3.2</v>
      </c>
      <c r="F1523" s="218">
        <v>4.5</v>
      </c>
      <c r="G1523" s="218">
        <f t="shared" si="316"/>
        <v>15.4</v>
      </c>
      <c r="H1523" s="218">
        <v>3</v>
      </c>
      <c r="I1523" s="218">
        <f t="shared" si="317"/>
        <v>14.4</v>
      </c>
      <c r="J1523" s="219"/>
      <c r="K1523" s="218">
        <f t="shared" si="318"/>
        <v>0</v>
      </c>
      <c r="L1523" s="21"/>
      <c r="O1523" s="112"/>
      <c r="P1523" s="112"/>
      <c r="Q1523" s="112"/>
      <c r="R1523" s="112"/>
      <c r="S1523" s="112"/>
      <c r="T1523" s="112"/>
    </row>
    <row r="1524" spans="1:20" s="281" customFormat="1" ht="18" customHeight="1" x14ac:dyDescent="0.25">
      <c r="A1524" s="228"/>
      <c r="B1524" s="304"/>
      <c r="C1524" s="304"/>
      <c r="D1524" s="282" t="s">
        <v>295</v>
      </c>
      <c r="E1524" s="218">
        <v>1.55</v>
      </c>
      <c r="F1524" s="218">
        <v>0.95</v>
      </c>
      <c r="G1524" s="218">
        <f t="shared" si="316"/>
        <v>5</v>
      </c>
      <c r="H1524" s="218">
        <v>3</v>
      </c>
      <c r="I1524" s="218">
        <f t="shared" si="317"/>
        <v>1.4724999999999999</v>
      </c>
      <c r="J1524" s="219"/>
      <c r="K1524" s="218">
        <f t="shared" si="318"/>
        <v>0</v>
      </c>
      <c r="L1524" s="21"/>
      <c r="O1524" s="112"/>
      <c r="P1524" s="112"/>
      <c r="Q1524" s="112"/>
      <c r="R1524" s="112"/>
      <c r="S1524" s="112"/>
      <c r="T1524" s="112"/>
    </row>
    <row r="1525" spans="1:20" s="281" customFormat="1" ht="18" customHeight="1" x14ac:dyDescent="0.25">
      <c r="A1525" s="228"/>
      <c r="B1525" s="304"/>
      <c r="C1525" s="304"/>
      <c r="D1525" s="282"/>
      <c r="E1525" s="218"/>
      <c r="F1525" s="218"/>
      <c r="G1525" s="218"/>
      <c r="H1525" s="218"/>
      <c r="I1525" s="218"/>
      <c r="J1525" s="219"/>
      <c r="K1525" s="311">
        <f>SUM(K1510:K1524)</f>
        <v>0</v>
      </c>
      <c r="L1525" s="21"/>
      <c r="O1525" s="112"/>
      <c r="P1525" s="112"/>
      <c r="Q1525" s="112"/>
      <c r="R1525" s="112"/>
      <c r="S1525" s="112"/>
      <c r="T1525" s="112"/>
    </row>
    <row r="1526" spans="1:20" s="281" customFormat="1" ht="55.5" customHeight="1" x14ac:dyDescent="0.25">
      <c r="A1526" s="228"/>
      <c r="B1526" s="312" t="str">
        <f>'Planila Orçamentária'!C142</f>
        <v xml:space="preserve">Demolição de piso cimentado </v>
      </c>
      <c r="C1526" s="304" t="s">
        <v>16</v>
      </c>
      <c r="D1526" s="282"/>
      <c r="E1526" s="218"/>
      <c r="F1526" s="218"/>
      <c r="G1526" s="218"/>
      <c r="H1526" s="218"/>
      <c r="I1526" s="218"/>
      <c r="J1526" s="219"/>
      <c r="K1526" s="311"/>
      <c r="L1526" s="21"/>
      <c r="O1526" s="112"/>
      <c r="P1526" s="112"/>
      <c r="Q1526" s="112"/>
      <c r="R1526" s="112"/>
      <c r="S1526" s="112"/>
      <c r="T1526" s="112"/>
    </row>
    <row r="1527" spans="1:20" s="281" customFormat="1" ht="18" customHeight="1" x14ac:dyDescent="0.25">
      <c r="A1527" s="228"/>
      <c r="B1527" s="304"/>
      <c r="C1527" s="304"/>
      <c r="D1527" s="282" t="s">
        <v>282</v>
      </c>
      <c r="E1527" s="218">
        <v>4.3499999999999996</v>
      </c>
      <c r="F1527" s="218">
        <v>4.3</v>
      </c>
      <c r="G1527" s="218">
        <f>E1527*2+F1527*2</f>
        <v>17.299999999999997</v>
      </c>
      <c r="H1527" s="218">
        <v>3</v>
      </c>
      <c r="I1527" s="218">
        <f>E1527*F1527</f>
        <v>18.704999999999998</v>
      </c>
      <c r="J1527" s="219"/>
      <c r="K1527" s="218">
        <f>J1527</f>
        <v>0</v>
      </c>
      <c r="L1527" s="21"/>
      <c r="O1527" s="112"/>
      <c r="P1527" s="112"/>
      <c r="Q1527" s="112"/>
      <c r="R1527" s="112"/>
      <c r="S1527" s="112"/>
      <c r="T1527" s="112"/>
    </row>
    <row r="1528" spans="1:20" s="281" customFormat="1" ht="18" customHeight="1" x14ac:dyDescent="0.25">
      <c r="A1528" s="228"/>
      <c r="B1528" s="304"/>
      <c r="C1528" s="304"/>
      <c r="D1528" s="282" t="s">
        <v>283</v>
      </c>
      <c r="E1528" s="218">
        <v>2.85</v>
      </c>
      <c r="F1528" s="218">
        <v>4</v>
      </c>
      <c r="G1528" s="218">
        <f t="shared" ref="G1528:G1541" si="319">E1528*2+F1528*2</f>
        <v>13.7</v>
      </c>
      <c r="H1528" s="218">
        <v>3</v>
      </c>
      <c r="I1528" s="218">
        <f t="shared" ref="I1528:I1541" si="320">E1528*F1528</f>
        <v>11.4</v>
      </c>
      <c r="J1528" s="219"/>
      <c r="K1528" s="218">
        <f t="shared" ref="K1528:K1541" si="321">J1528</f>
        <v>0</v>
      </c>
      <c r="L1528" s="21"/>
      <c r="O1528" s="112"/>
      <c r="P1528" s="112"/>
      <c r="Q1528" s="112"/>
      <c r="R1528" s="112"/>
      <c r="S1528" s="112"/>
      <c r="T1528" s="112"/>
    </row>
    <row r="1529" spans="1:20" s="281" customFormat="1" ht="18" customHeight="1" x14ac:dyDescent="0.25">
      <c r="A1529" s="228"/>
      <c r="B1529" s="304"/>
      <c r="C1529" s="304"/>
      <c r="D1529" s="282" t="s">
        <v>298</v>
      </c>
      <c r="E1529" s="218">
        <v>2.85</v>
      </c>
      <c r="F1529" s="218">
        <v>4</v>
      </c>
      <c r="G1529" s="218">
        <f t="shared" si="319"/>
        <v>13.7</v>
      </c>
      <c r="H1529" s="218">
        <v>3</v>
      </c>
      <c r="I1529" s="218">
        <f t="shared" si="320"/>
        <v>11.4</v>
      </c>
      <c r="J1529" s="219"/>
      <c r="K1529" s="218">
        <f t="shared" si="321"/>
        <v>0</v>
      </c>
      <c r="L1529" s="21"/>
      <c r="O1529" s="112"/>
      <c r="P1529" s="112"/>
      <c r="Q1529" s="112"/>
      <c r="R1529" s="112"/>
      <c r="S1529" s="112"/>
      <c r="T1529" s="112"/>
    </row>
    <row r="1530" spans="1:20" s="281" customFormat="1" ht="18" customHeight="1" x14ac:dyDescent="0.25">
      <c r="A1530" s="228"/>
      <c r="B1530" s="304"/>
      <c r="C1530" s="304"/>
      <c r="D1530" s="282" t="s">
        <v>284</v>
      </c>
      <c r="E1530" s="218">
        <v>4.3499999999999996</v>
      </c>
      <c r="F1530" s="218">
        <v>4.3499999999999996</v>
      </c>
      <c r="G1530" s="218">
        <f t="shared" si="319"/>
        <v>17.399999999999999</v>
      </c>
      <c r="H1530" s="218">
        <v>3</v>
      </c>
      <c r="I1530" s="218">
        <f t="shared" si="320"/>
        <v>18.922499999999996</v>
      </c>
      <c r="J1530" s="219"/>
      <c r="K1530" s="218">
        <f t="shared" si="321"/>
        <v>0</v>
      </c>
      <c r="L1530" s="21"/>
      <c r="O1530" s="112"/>
      <c r="P1530" s="112"/>
      <c r="Q1530" s="112"/>
      <c r="R1530" s="112"/>
      <c r="S1530" s="112"/>
      <c r="T1530" s="112"/>
    </row>
    <row r="1531" spans="1:20" s="281" customFormat="1" ht="18" customHeight="1" x14ac:dyDescent="0.25">
      <c r="A1531" s="228"/>
      <c r="B1531" s="304"/>
      <c r="C1531" s="304"/>
      <c r="D1531" s="282" t="s">
        <v>285</v>
      </c>
      <c r="E1531" s="218">
        <v>2.74</v>
      </c>
      <c r="F1531" s="218">
        <v>3</v>
      </c>
      <c r="G1531" s="218">
        <f t="shared" si="319"/>
        <v>11.48</v>
      </c>
      <c r="H1531" s="218">
        <v>3</v>
      </c>
      <c r="I1531" s="218">
        <f t="shared" si="320"/>
        <v>8.2200000000000006</v>
      </c>
      <c r="J1531" s="219"/>
      <c r="K1531" s="218">
        <f t="shared" si="321"/>
        <v>0</v>
      </c>
      <c r="L1531" s="21"/>
      <c r="O1531" s="112"/>
      <c r="P1531" s="112"/>
      <c r="Q1531" s="112"/>
      <c r="R1531" s="112"/>
      <c r="S1531" s="112"/>
      <c r="T1531" s="112"/>
    </row>
    <row r="1532" spans="1:20" s="281" customFormat="1" ht="18" customHeight="1" x14ac:dyDescent="0.25">
      <c r="A1532" s="228"/>
      <c r="B1532" s="304"/>
      <c r="C1532" s="304"/>
      <c r="D1532" s="282" t="s">
        <v>286</v>
      </c>
      <c r="E1532" s="218">
        <v>1.35</v>
      </c>
      <c r="F1532" s="218">
        <v>10.3</v>
      </c>
      <c r="G1532" s="218">
        <f t="shared" si="319"/>
        <v>23.3</v>
      </c>
      <c r="H1532" s="218">
        <v>3</v>
      </c>
      <c r="I1532" s="218">
        <f t="shared" si="320"/>
        <v>13.905000000000001</v>
      </c>
      <c r="J1532" s="219"/>
      <c r="K1532" s="218">
        <f t="shared" si="321"/>
        <v>0</v>
      </c>
      <c r="L1532" s="21"/>
      <c r="O1532" s="112"/>
      <c r="P1532" s="112"/>
      <c r="Q1532" s="112"/>
      <c r="R1532" s="112"/>
      <c r="S1532" s="112"/>
      <c r="T1532" s="112"/>
    </row>
    <row r="1533" spans="1:20" s="281" customFormat="1" ht="18" customHeight="1" x14ac:dyDescent="0.25">
      <c r="A1533" s="228"/>
      <c r="B1533" s="304"/>
      <c r="C1533" s="304"/>
      <c r="D1533" s="282" t="s">
        <v>287</v>
      </c>
      <c r="E1533" s="218">
        <v>1.35</v>
      </c>
      <c r="F1533" s="218">
        <v>2.95</v>
      </c>
      <c r="G1533" s="218">
        <f t="shared" si="319"/>
        <v>8.6000000000000014</v>
      </c>
      <c r="H1533" s="218">
        <v>3</v>
      </c>
      <c r="I1533" s="218">
        <f t="shared" si="320"/>
        <v>3.9825000000000004</v>
      </c>
      <c r="J1533" s="219"/>
      <c r="K1533" s="218">
        <f t="shared" si="321"/>
        <v>0</v>
      </c>
      <c r="L1533" s="21"/>
      <c r="O1533" s="112"/>
      <c r="P1533" s="112"/>
      <c r="Q1533" s="112"/>
      <c r="R1533" s="112"/>
      <c r="S1533" s="112"/>
      <c r="T1533" s="112"/>
    </row>
    <row r="1534" spans="1:20" s="281" customFormat="1" ht="18" customHeight="1" x14ac:dyDescent="0.25">
      <c r="A1534" s="228"/>
      <c r="B1534" s="304"/>
      <c r="C1534" s="304"/>
      <c r="D1534" s="282" t="s">
        <v>288</v>
      </c>
      <c r="E1534" s="218">
        <v>2.74</v>
      </c>
      <c r="F1534" s="218">
        <v>1.3</v>
      </c>
      <c r="G1534" s="218">
        <f t="shared" si="319"/>
        <v>8.08</v>
      </c>
      <c r="H1534" s="218">
        <v>3</v>
      </c>
      <c r="I1534" s="218">
        <f t="shared" si="320"/>
        <v>3.5620000000000003</v>
      </c>
      <c r="J1534" s="219"/>
      <c r="K1534" s="218">
        <f t="shared" si="321"/>
        <v>0</v>
      </c>
      <c r="L1534" s="21"/>
      <c r="O1534" s="112"/>
      <c r="P1534" s="112"/>
      <c r="Q1534" s="112"/>
      <c r="R1534" s="112"/>
      <c r="S1534" s="112"/>
      <c r="T1534" s="112"/>
    </row>
    <row r="1535" spans="1:20" s="281" customFormat="1" ht="18" customHeight="1" x14ac:dyDescent="0.25">
      <c r="A1535" s="228"/>
      <c r="B1535" s="304"/>
      <c r="C1535" s="304"/>
      <c r="D1535" s="282" t="s">
        <v>291</v>
      </c>
      <c r="E1535" s="218">
        <v>1.8</v>
      </c>
      <c r="F1535" s="218">
        <v>4.45</v>
      </c>
      <c r="G1535" s="218">
        <f t="shared" si="319"/>
        <v>12.5</v>
      </c>
      <c r="H1535" s="218">
        <v>3</v>
      </c>
      <c r="I1535" s="218">
        <f t="shared" si="320"/>
        <v>8.01</v>
      </c>
      <c r="J1535" s="219"/>
      <c r="K1535" s="218">
        <f t="shared" si="321"/>
        <v>0</v>
      </c>
      <c r="L1535" s="21"/>
      <c r="O1535" s="112"/>
      <c r="P1535" s="112"/>
      <c r="Q1535" s="112"/>
      <c r="R1535" s="112"/>
      <c r="S1535" s="112"/>
      <c r="T1535" s="112"/>
    </row>
    <row r="1536" spans="1:20" s="281" customFormat="1" ht="18" customHeight="1" x14ac:dyDescent="0.25">
      <c r="A1536" s="228"/>
      <c r="B1536" s="304"/>
      <c r="C1536" s="304"/>
      <c r="D1536" s="282" t="s">
        <v>289</v>
      </c>
      <c r="E1536" s="218">
        <v>3.2</v>
      </c>
      <c r="F1536" s="218">
        <v>1.64</v>
      </c>
      <c r="G1536" s="218">
        <f t="shared" si="319"/>
        <v>9.68</v>
      </c>
      <c r="H1536" s="218">
        <v>3</v>
      </c>
      <c r="I1536" s="218">
        <f t="shared" si="320"/>
        <v>5.2480000000000002</v>
      </c>
      <c r="J1536" s="219"/>
      <c r="K1536" s="218">
        <f t="shared" si="321"/>
        <v>0</v>
      </c>
      <c r="L1536" s="21"/>
      <c r="O1536" s="112"/>
      <c r="P1536" s="112"/>
      <c r="Q1536" s="112"/>
      <c r="R1536" s="112"/>
      <c r="S1536" s="112"/>
      <c r="T1536" s="112"/>
    </row>
    <row r="1537" spans="1:20" s="281" customFormat="1" ht="18" customHeight="1" x14ac:dyDescent="0.25">
      <c r="A1537" s="228"/>
      <c r="B1537" s="304"/>
      <c r="C1537" s="304"/>
      <c r="D1537" s="282" t="s">
        <v>290</v>
      </c>
      <c r="E1537" s="218">
        <v>1.53</v>
      </c>
      <c r="F1537" s="218">
        <v>2</v>
      </c>
      <c r="G1537" s="218">
        <f t="shared" si="319"/>
        <v>7.0600000000000005</v>
      </c>
      <c r="H1537" s="218">
        <v>3</v>
      </c>
      <c r="I1537" s="218">
        <f t="shared" si="320"/>
        <v>3.06</v>
      </c>
      <c r="J1537" s="219"/>
      <c r="K1537" s="218">
        <f t="shared" si="321"/>
        <v>0</v>
      </c>
      <c r="L1537" s="21"/>
      <c r="O1537" s="112"/>
      <c r="P1537" s="112"/>
      <c r="Q1537" s="112"/>
      <c r="R1537" s="112"/>
      <c r="S1537" s="112"/>
      <c r="T1537" s="112"/>
    </row>
    <row r="1538" spans="1:20" s="281" customFormat="1" ht="18" customHeight="1" x14ac:dyDescent="0.25">
      <c r="A1538" s="228"/>
      <c r="B1538" s="304"/>
      <c r="C1538" s="304"/>
      <c r="D1538" s="282" t="s">
        <v>292</v>
      </c>
      <c r="E1538" s="218">
        <v>1.53</v>
      </c>
      <c r="F1538" s="218">
        <v>2</v>
      </c>
      <c r="G1538" s="218">
        <f t="shared" si="319"/>
        <v>7.0600000000000005</v>
      </c>
      <c r="H1538" s="218">
        <v>3</v>
      </c>
      <c r="I1538" s="218">
        <f t="shared" si="320"/>
        <v>3.06</v>
      </c>
      <c r="J1538" s="219"/>
      <c r="K1538" s="218">
        <f t="shared" si="321"/>
        <v>0</v>
      </c>
      <c r="L1538" s="21"/>
      <c r="O1538" s="112"/>
      <c r="P1538" s="112"/>
      <c r="Q1538" s="112"/>
      <c r="R1538" s="112"/>
      <c r="S1538" s="112"/>
      <c r="T1538" s="112"/>
    </row>
    <row r="1539" spans="1:20" s="281" customFormat="1" ht="18" customHeight="1" x14ac:dyDescent="0.25">
      <c r="A1539" s="228"/>
      <c r="B1539" s="304"/>
      <c r="C1539" s="304"/>
      <c r="D1539" s="282" t="s">
        <v>293</v>
      </c>
      <c r="E1539" s="218">
        <v>3.2</v>
      </c>
      <c r="F1539" s="218">
        <v>3.4</v>
      </c>
      <c r="G1539" s="218">
        <f t="shared" si="319"/>
        <v>13.2</v>
      </c>
      <c r="H1539" s="218">
        <v>3</v>
      </c>
      <c r="I1539" s="218">
        <f t="shared" si="320"/>
        <v>10.88</v>
      </c>
      <c r="J1539" s="219"/>
      <c r="K1539" s="218">
        <f t="shared" si="321"/>
        <v>0</v>
      </c>
      <c r="L1539" s="21"/>
      <c r="O1539" s="112"/>
      <c r="P1539" s="112"/>
      <c r="Q1539" s="112"/>
      <c r="R1539" s="112"/>
      <c r="S1539" s="112"/>
      <c r="T1539" s="112"/>
    </row>
    <row r="1540" spans="1:20" s="281" customFormat="1" ht="18" customHeight="1" x14ac:dyDescent="0.25">
      <c r="A1540" s="228"/>
      <c r="B1540" s="304"/>
      <c r="C1540" s="304"/>
      <c r="D1540" s="282" t="s">
        <v>294</v>
      </c>
      <c r="E1540" s="218">
        <v>3.2</v>
      </c>
      <c r="F1540" s="218">
        <v>4.5</v>
      </c>
      <c r="G1540" s="218">
        <f t="shared" si="319"/>
        <v>15.4</v>
      </c>
      <c r="H1540" s="218">
        <v>3</v>
      </c>
      <c r="I1540" s="218">
        <f t="shared" si="320"/>
        <v>14.4</v>
      </c>
      <c r="J1540" s="219"/>
      <c r="K1540" s="218">
        <f t="shared" si="321"/>
        <v>0</v>
      </c>
      <c r="L1540" s="21"/>
      <c r="O1540" s="112"/>
      <c r="P1540" s="112"/>
      <c r="Q1540" s="112"/>
      <c r="R1540" s="112"/>
      <c r="S1540" s="112"/>
      <c r="T1540" s="112"/>
    </row>
    <row r="1541" spans="1:20" s="281" customFormat="1" ht="18" customHeight="1" x14ac:dyDescent="0.25">
      <c r="A1541" s="228"/>
      <c r="B1541" s="304"/>
      <c r="C1541" s="304"/>
      <c r="D1541" s="282" t="s">
        <v>295</v>
      </c>
      <c r="E1541" s="218">
        <v>1.55</v>
      </c>
      <c r="F1541" s="218">
        <v>0.95</v>
      </c>
      <c r="G1541" s="218">
        <f t="shared" si="319"/>
        <v>5</v>
      </c>
      <c r="H1541" s="218">
        <v>3</v>
      </c>
      <c r="I1541" s="218">
        <f t="shared" si="320"/>
        <v>1.4724999999999999</v>
      </c>
      <c r="J1541" s="219"/>
      <c r="K1541" s="218">
        <f t="shared" si="321"/>
        <v>0</v>
      </c>
      <c r="L1541" s="21"/>
      <c r="O1541" s="112"/>
      <c r="P1541" s="112"/>
      <c r="Q1541" s="112"/>
      <c r="R1541" s="112"/>
      <c r="S1541" s="112"/>
      <c r="T1541" s="112"/>
    </row>
    <row r="1542" spans="1:20" s="281" customFormat="1" ht="18" customHeight="1" x14ac:dyDescent="0.25">
      <c r="A1542" s="228"/>
      <c r="B1542" s="304"/>
      <c r="C1542" s="304"/>
      <c r="D1542" s="282"/>
      <c r="E1542" s="218"/>
      <c r="F1542" s="218"/>
      <c r="G1542" s="218"/>
      <c r="H1542" s="218"/>
      <c r="I1542" s="218"/>
      <c r="J1542" s="219"/>
      <c r="K1542" s="311">
        <f>SUM(K1527:K1541)</f>
        <v>0</v>
      </c>
      <c r="L1542" s="246"/>
      <c r="O1542" s="112"/>
      <c r="P1542" s="112"/>
      <c r="Q1542" s="112"/>
      <c r="R1542" s="112"/>
      <c r="S1542" s="112"/>
      <c r="T1542" s="112"/>
    </row>
    <row r="1543" spans="1:20" s="281" customFormat="1" ht="60" customHeight="1" x14ac:dyDescent="0.25">
      <c r="A1543" s="228"/>
      <c r="B1543" s="312" t="str">
        <f>'Planila Orçamentária'!C143</f>
        <v xml:space="preserve">Demolição de parede tijolo cerâmico </v>
      </c>
      <c r="C1543" s="304" t="s">
        <v>52</v>
      </c>
      <c r="D1543" s="282"/>
      <c r="E1543" s="218"/>
      <c r="F1543" s="218"/>
      <c r="G1543" s="218"/>
      <c r="H1543" s="218"/>
      <c r="I1543" s="218"/>
      <c r="J1543" s="219"/>
      <c r="K1543" s="311"/>
      <c r="L1543" s="246"/>
      <c r="O1543" s="112"/>
      <c r="P1543" s="112"/>
      <c r="Q1543" s="112"/>
      <c r="R1543" s="112"/>
      <c r="S1543" s="112"/>
      <c r="T1543" s="112"/>
    </row>
    <row r="1544" spans="1:20" s="281" customFormat="1" ht="18" customHeight="1" x14ac:dyDescent="0.25">
      <c r="A1544" s="228"/>
      <c r="B1544" s="304"/>
      <c r="C1544" s="304"/>
      <c r="D1544" s="282" t="s">
        <v>282</v>
      </c>
      <c r="E1544" s="218">
        <v>4.3499999999999996</v>
      </c>
      <c r="F1544" s="218">
        <v>4.3</v>
      </c>
      <c r="G1544" s="218">
        <f>E1544*2+F1544*2</f>
        <v>17.299999999999997</v>
      </c>
      <c r="H1544" s="218">
        <v>3</v>
      </c>
      <c r="I1544" s="218">
        <f>G1544*H1544</f>
        <v>51.899999999999991</v>
      </c>
      <c r="J1544" s="218"/>
      <c r="K1544" s="218">
        <f>J1544</f>
        <v>0</v>
      </c>
      <c r="L1544" s="246"/>
      <c r="O1544" s="112"/>
      <c r="P1544" s="112"/>
      <c r="Q1544" s="112"/>
      <c r="R1544" s="112"/>
      <c r="S1544" s="112"/>
      <c r="T1544" s="112"/>
    </row>
    <row r="1545" spans="1:20" s="281" customFormat="1" ht="18" customHeight="1" x14ac:dyDescent="0.25">
      <c r="A1545" s="228"/>
      <c r="B1545" s="304"/>
      <c r="C1545" s="304"/>
      <c r="D1545" s="282" t="s">
        <v>283</v>
      </c>
      <c r="E1545" s="218">
        <v>2.85</v>
      </c>
      <c r="F1545" s="218">
        <v>4</v>
      </c>
      <c r="G1545" s="218">
        <f t="shared" ref="G1545:G1558" si="322">E1545*2+F1545*2</f>
        <v>13.7</v>
      </c>
      <c r="H1545" s="218">
        <v>3</v>
      </c>
      <c r="I1545" s="218">
        <f t="shared" ref="I1545:I1558" si="323">G1545*H1545</f>
        <v>41.099999999999994</v>
      </c>
      <c r="J1545" s="219"/>
      <c r="K1545" s="218">
        <f t="shared" ref="K1545:K1558" si="324">J1545</f>
        <v>0</v>
      </c>
      <c r="L1545" s="246"/>
      <c r="O1545" s="112"/>
      <c r="P1545" s="112"/>
      <c r="Q1545" s="112"/>
      <c r="R1545" s="112"/>
      <c r="S1545" s="112"/>
      <c r="T1545" s="112"/>
    </row>
    <row r="1546" spans="1:20" s="281" customFormat="1" ht="18" customHeight="1" x14ac:dyDescent="0.25">
      <c r="A1546" s="228"/>
      <c r="B1546" s="304"/>
      <c r="C1546" s="304"/>
      <c r="D1546" s="282" t="s">
        <v>298</v>
      </c>
      <c r="E1546" s="218">
        <v>2.85</v>
      </c>
      <c r="F1546" s="218">
        <v>4</v>
      </c>
      <c r="G1546" s="218">
        <f t="shared" si="322"/>
        <v>13.7</v>
      </c>
      <c r="H1546" s="218">
        <v>3</v>
      </c>
      <c r="I1546" s="218">
        <f t="shared" si="323"/>
        <v>41.099999999999994</v>
      </c>
      <c r="J1546" s="219"/>
      <c r="K1546" s="218">
        <f t="shared" si="324"/>
        <v>0</v>
      </c>
      <c r="L1546" s="246"/>
      <c r="O1546" s="112"/>
      <c r="P1546" s="112"/>
      <c r="Q1546" s="112"/>
      <c r="R1546" s="112"/>
      <c r="S1546" s="112"/>
      <c r="T1546" s="112"/>
    </row>
    <row r="1547" spans="1:20" s="281" customFormat="1" ht="18" customHeight="1" x14ac:dyDescent="0.25">
      <c r="A1547" s="228"/>
      <c r="B1547" s="304"/>
      <c r="C1547" s="304"/>
      <c r="D1547" s="282" t="s">
        <v>284</v>
      </c>
      <c r="E1547" s="218">
        <v>4.3499999999999996</v>
      </c>
      <c r="F1547" s="218">
        <v>4.3499999999999996</v>
      </c>
      <c r="G1547" s="218">
        <f t="shared" si="322"/>
        <v>17.399999999999999</v>
      </c>
      <c r="H1547" s="218">
        <v>3</v>
      </c>
      <c r="I1547" s="218">
        <f t="shared" si="323"/>
        <v>52.199999999999996</v>
      </c>
      <c r="J1547" s="219"/>
      <c r="K1547" s="218">
        <f t="shared" si="324"/>
        <v>0</v>
      </c>
      <c r="L1547" s="246"/>
      <c r="O1547" s="112"/>
      <c r="P1547" s="112"/>
      <c r="Q1547" s="112"/>
      <c r="R1547" s="112"/>
      <c r="S1547" s="112"/>
      <c r="T1547" s="112"/>
    </row>
    <row r="1548" spans="1:20" s="281" customFormat="1" ht="18" customHeight="1" x14ac:dyDescent="0.25">
      <c r="A1548" s="228"/>
      <c r="B1548" s="304"/>
      <c r="C1548" s="304"/>
      <c r="D1548" s="282" t="s">
        <v>285</v>
      </c>
      <c r="E1548" s="218">
        <v>2.74</v>
      </c>
      <c r="F1548" s="218">
        <v>3</v>
      </c>
      <c r="G1548" s="218">
        <f t="shared" si="322"/>
        <v>11.48</v>
      </c>
      <c r="H1548" s="218">
        <v>3</v>
      </c>
      <c r="I1548" s="218">
        <f t="shared" si="323"/>
        <v>34.44</v>
      </c>
      <c r="J1548" s="219"/>
      <c r="K1548" s="218">
        <f t="shared" si="324"/>
        <v>0</v>
      </c>
      <c r="L1548" s="246"/>
      <c r="O1548" s="112"/>
      <c r="P1548" s="112"/>
      <c r="Q1548" s="112"/>
      <c r="R1548" s="112"/>
      <c r="S1548" s="112"/>
      <c r="T1548" s="112"/>
    </row>
    <row r="1549" spans="1:20" s="281" customFormat="1" ht="18" customHeight="1" x14ac:dyDescent="0.25">
      <c r="A1549" s="228"/>
      <c r="B1549" s="304"/>
      <c r="C1549" s="304"/>
      <c r="D1549" s="282" t="s">
        <v>286</v>
      </c>
      <c r="E1549" s="218">
        <v>1.35</v>
      </c>
      <c r="F1549" s="218">
        <v>10.3</v>
      </c>
      <c r="G1549" s="218">
        <f t="shared" si="322"/>
        <v>23.3</v>
      </c>
      <c r="H1549" s="218">
        <v>3</v>
      </c>
      <c r="I1549" s="218">
        <f t="shared" si="323"/>
        <v>69.900000000000006</v>
      </c>
      <c r="J1549" s="219"/>
      <c r="K1549" s="218">
        <f t="shared" si="324"/>
        <v>0</v>
      </c>
      <c r="L1549" s="246"/>
      <c r="O1549" s="112"/>
      <c r="P1549" s="112"/>
      <c r="Q1549" s="112"/>
      <c r="R1549" s="112"/>
      <c r="S1549" s="112"/>
      <c r="T1549" s="112"/>
    </row>
    <row r="1550" spans="1:20" s="281" customFormat="1" ht="18" customHeight="1" x14ac:dyDescent="0.25">
      <c r="A1550" s="228"/>
      <c r="B1550" s="304"/>
      <c r="C1550" s="304"/>
      <c r="D1550" s="282" t="s">
        <v>287</v>
      </c>
      <c r="E1550" s="218">
        <v>1.35</v>
      </c>
      <c r="F1550" s="218">
        <v>2.95</v>
      </c>
      <c r="G1550" s="218">
        <f t="shared" si="322"/>
        <v>8.6000000000000014</v>
      </c>
      <c r="H1550" s="218">
        <v>3</v>
      </c>
      <c r="I1550" s="218">
        <f t="shared" si="323"/>
        <v>25.800000000000004</v>
      </c>
      <c r="J1550" s="219"/>
      <c r="K1550" s="218">
        <f t="shared" si="324"/>
        <v>0</v>
      </c>
      <c r="L1550" s="246"/>
      <c r="O1550" s="112"/>
      <c r="P1550" s="112"/>
      <c r="Q1550" s="112"/>
      <c r="R1550" s="112"/>
      <c r="S1550" s="112"/>
      <c r="T1550" s="112"/>
    </row>
    <row r="1551" spans="1:20" s="281" customFormat="1" ht="18" customHeight="1" x14ac:dyDescent="0.25">
      <c r="A1551" s="228"/>
      <c r="B1551" s="304"/>
      <c r="C1551" s="304"/>
      <c r="D1551" s="282" t="s">
        <v>288</v>
      </c>
      <c r="E1551" s="218">
        <v>2.74</v>
      </c>
      <c r="F1551" s="218">
        <v>1.3</v>
      </c>
      <c r="G1551" s="218">
        <f t="shared" si="322"/>
        <v>8.08</v>
      </c>
      <c r="H1551" s="218">
        <v>3</v>
      </c>
      <c r="I1551" s="218">
        <f t="shared" si="323"/>
        <v>24.240000000000002</v>
      </c>
      <c r="J1551" s="219"/>
      <c r="K1551" s="218">
        <f t="shared" si="324"/>
        <v>0</v>
      </c>
      <c r="L1551" s="246"/>
      <c r="O1551" s="112"/>
      <c r="P1551" s="112"/>
      <c r="Q1551" s="112"/>
      <c r="R1551" s="112"/>
      <c r="S1551" s="112"/>
      <c r="T1551" s="112"/>
    </row>
    <row r="1552" spans="1:20" s="281" customFormat="1" ht="18" customHeight="1" x14ac:dyDescent="0.25">
      <c r="A1552" s="228"/>
      <c r="B1552" s="304"/>
      <c r="C1552" s="304"/>
      <c r="D1552" s="282" t="s">
        <v>291</v>
      </c>
      <c r="E1552" s="218">
        <v>1.8</v>
      </c>
      <c r="F1552" s="218">
        <v>4.45</v>
      </c>
      <c r="G1552" s="218">
        <f t="shared" si="322"/>
        <v>12.5</v>
      </c>
      <c r="H1552" s="218">
        <v>3</v>
      </c>
      <c r="I1552" s="218">
        <f t="shared" si="323"/>
        <v>37.5</v>
      </c>
      <c r="J1552" s="219"/>
      <c r="K1552" s="218">
        <f t="shared" si="324"/>
        <v>0</v>
      </c>
      <c r="L1552" s="246"/>
      <c r="O1552" s="112"/>
      <c r="P1552" s="112"/>
      <c r="Q1552" s="112"/>
      <c r="R1552" s="112"/>
      <c r="S1552" s="112"/>
      <c r="T1552" s="112"/>
    </row>
    <row r="1553" spans="1:20" s="281" customFormat="1" ht="18" customHeight="1" x14ac:dyDescent="0.25">
      <c r="A1553" s="228"/>
      <c r="B1553" s="304"/>
      <c r="C1553" s="304"/>
      <c r="D1553" s="282" t="s">
        <v>289</v>
      </c>
      <c r="E1553" s="218">
        <v>3.2</v>
      </c>
      <c r="F1553" s="218">
        <v>1.64</v>
      </c>
      <c r="G1553" s="218">
        <f t="shared" si="322"/>
        <v>9.68</v>
      </c>
      <c r="H1553" s="218">
        <v>3</v>
      </c>
      <c r="I1553" s="218">
        <f t="shared" si="323"/>
        <v>29.04</v>
      </c>
      <c r="J1553" s="219"/>
      <c r="K1553" s="218">
        <f t="shared" si="324"/>
        <v>0</v>
      </c>
      <c r="L1553" s="246"/>
      <c r="O1553" s="112"/>
      <c r="P1553" s="112"/>
      <c r="Q1553" s="112"/>
      <c r="R1553" s="112"/>
      <c r="S1553" s="112"/>
      <c r="T1553" s="112"/>
    </row>
    <row r="1554" spans="1:20" s="281" customFormat="1" ht="18" customHeight="1" x14ac:dyDescent="0.25">
      <c r="A1554" s="228"/>
      <c r="B1554" s="304"/>
      <c r="C1554" s="304"/>
      <c r="D1554" s="282" t="s">
        <v>290</v>
      </c>
      <c r="E1554" s="218">
        <v>1.53</v>
      </c>
      <c r="F1554" s="218">
        <v>2</v>
      </c>
      <c r="G1554" s="218">
        <f t="shared" si="322"/>
        <v>7.0600000000000005</v>
      </c>
      <c r="H1554" s="218">
        <v>3</v>
      </c>
      <c r="I1554" s="218">
        <f t="shared" si="323"/>
        <v>21.18</v>
      </c>
      <c r="J1554" s="219"/>
      <c r="K1554" s="218">
        <f t="shared" si="324"/>
        <v>0</v>
      </c>
      <c r="L1554" s="246"/>
      <c r="O1554" s="112"/>
      <c r="P1554" s="112"/>
      <c r="Q1554" s="112"/>
      <c r="R1554" s="112"/>
      <c r="S1554" s="112"/>
      <c r="T1554" s="112"/>
    </row>
    <row r="1555" spans="1:20" s="281" customFormat="1" ht="18" customHeight="1" x14ac:dyDescent="0.25">
      <c r="A1555" s="228"/>
      <c r="B1555" s="304"/>
      <c r="C1555" s="304"/>
      <c r="D1555" s="282" t="s">
        <v>292</v>
      </c>
      <c r="E1555" s="218">
        <v>1.53</v>
      </c>
      <c r="F1555" s="218">
        <v>2</v>
      </c>
      <c r="G1555" s="218">
        <f t="shared" si="322"/>
        <v>7.0600000000000005</v>
      </c>
      <c r="H1555" s="218">
        <v>3</v>
      </c>
      <c r="I1555" s="218">
        <f t="shared" si="323"/>
        <v>21.18</v>
      </c>
      <c r="J1555" s="219"/>
      <c r="K1555" s="218">
        <f t="shared" si="324"/>
        <v>0</v>
      </c>
      <c r="L1555" s="246"/>
      <c r="O1555" s="112"/>
      <c r="P1555" s="112"/>
      <c r="Q1555" s="112"/>
      <c r="R1555" s="112"/>
      <c r="S1555" s="112"/>
      <c r="T1555" s="112"/>
    </row>
    <row r="1556" spans="1:20" s="281" customFormat="1" ht="18" customHeight="1" x14ac:dyDescent="0.25">
      <c r="A1556" s="228"/>
      <c r="B1556" s="304"/>
      <c r="C1556" s="304"/>
      <c r="D1556" s="282" t="s">
        <v>293</v>
      </c>
      <c r="E1556" s="218">
        <v>3.2</v>
      </c>
      <c r="F1556" s="218">
        <v>3.4</v>
      </c>
      <c r="G1556" s="218">
        <f t="shared" si="322"/>
        <v>13.2</v>
      </c>
      <c r="H1556" s="218">
        <v>3</v>
      </c>
      <c r="I1556" s="218">
        <f t="shared" si="323"/>
        <v>39.599999999999994</v>
      </c>
      <c r="J1556" s="219"/>
      <c r="K1556" s="218">
        <f t="shared" si="324"/>
        <v>0</v>
      </c>
      <c r="L1556" s="246"/>
      <c r="O1556" s="112"/>
      <c r="P1556" s="112"/>
      <c r="Q1556" s="112"/>
      <c r="R1556" s="112"/>
      <c r="S1556" s="112"/>
      <c r="T1556" s="112"/>
    </row>
    <row r="1557" spans="1:20" s="281" customFormat="1" ht="18" customHeight="1" x14ac:dyDescent="0.25">
      <c r="A1557" s="228"/>
      <c r="B1557" s="304"/>
      <c r="C1557" s="304"/>
      <c r="D1557" s="282" t="s">
        <v>294</v>
      </c>
      <c r="E1557" s="218">
        <v>3.2</v>
      </c>
      <c r="F1557" s="218">
        <v>4.5</v>
      </c>
      <c r="G1557" s="218">
        <f t="shared" si="322"/>
        <v>15.4</v>
      </c>
      <c r="H1557" s="218">
        <v>3</v>
      </c>
      <c r="I1557" s="218">
        <f t="shared" si="323"/>
        <v>46.2</v>
      </c>
      <c r="J1557" s="219"/>
      <c r="K1557" s="218">
        <f t="shared" si="324"/>
        <v>0</v>
      </c>
      <c r="L1557" s="246"/>
      <c r="O1557" s="112"/>
      <c r="P1557" s="112"/>
      <c r="Q1557" s="112"/>
      <c r="R1557" s="112"/>
      <c r="S1557" s="112"/>
      <c r="T1557" s="112"/>
    </row>
    <row r="1558" spans="1:20" s="281" customFormat="1" ht="18" customHeight="1" x14ac:dyDescent="0.25">
      <c r="A1558" s="228"/>
      <c r="B1558" s="304"/>
      <c r="C1558" s="304"/>
      <c r="D1558" s="282" t="s">
        <v>295</v>
      </c>
      <c r="E1558" s="218">
        <v>1.55</v>
      </c>
      <c r="F1558" s="218">
        <v>0.95</v>
      </c>
      <c r="G1558" s="218">
        <f t="shared" si="322"/>
        <v>5</v>
      </c>
      <c r="H1558" s="218">
        <v>3</v>
      </c>
      <c r="I1558" s="218">
        <f t="shared" si="323"/>
        <v>15</v>
      </c>
      <c r="J1558" s="219"/>
      <c r="K1558" s="218">
        <f t="shared" si="324"/>
        <v>0</v>
      </c>
      <c r="L1558" s="246"/>
      <c r="O1558" s="112"/>
      <c r="P1558" s="112"/>
      <c r="Q1558" s="112"/>
      <c r="R1558" s="112"/>
      <c r="S1558" s="112"/>
      <c r="T1558" s="112"/>
    </row>
    <row r="1559" spans="1:20" s="281" customFormat="1" ht="18" customHeight="1" x14ac:dyDescent="0.25">
      <c r="A1559" s="228"/>
      <c r="B1559" s="304"/>
      <c r="C1559" s="304"/>
      <c r="D1559" s="282"/>
      <c r="E1559" s="218"/>
      <c r="F1559" s="218"/>
      <c r="G1559" s="218"/>
      <c r="H1559" s="218"/>
      <c r="I1559" s="218"/>
      <c r="J1559" s="219"/>
      <c r="K1559" s="311">
        <f>SUM(K1544:K1558)</f>
        <v>0</v>
      </c>
      <c r="L1559" s="21"/>
      <c r="O1559" s="112"/>
      <c r="P1559" s="112"/>
      <c r="Q1559" s="112"/>
      <c r="R1559" s="112"/>
      <c r="S1559" s="112"/>
      <c r="T1559" s="112"/>
    </row>
    <row r="1560" spans="1:20" s="281" customFormat="1" ht="18" customHeight="1" x14ac:dyDescent="0.25">
      <c r="A1560" s="228"/>
      <c r="B1560" s="312" t="str">
        <f>'Planila Orçamentária'!C144</f>
        <v>Demolição de concreto - lastro</v>
      </c>
      <c r="C1560" s="304" t="s">
        <v>16</v>
      </c>
      <c r="D1560" s="282"/>
      <c r="E1560" s="218"/>
      <c r="F1560" s="218"/>
      <c r="G1560" s="218"/>
      <c r="H1560" s="218"/>
      <c r="I1560" s="218"/>
      <c r="J1560" s="219"/>
      <c r="K1560" s="311"/>
      <c r="L1560" s="21"/>
      <c r="O1560" s="112"/>
      <c r="P1560" s="112"/>
      <c r="Q1560" s="112"/>
      <c r="R1560" s="112"/>
      <c r="S1560" s="112"/>
      <c r="T1560" s="112"/>
    </row>
    <row r="1561" spans="1:20" s="281" customFormat="1" ht="18" customHeight="1" x14ac:dyDescent="0.25">
      <c r="A1561" s="228"/>
      <c r="B1561" s="304"/>
      <c r="C1561" s="304"/>
      <c r="D1561" s="282" t="s">
        <v>282</v>
      </c>
      <c r="E1561" s="218">
        <v>4.3499999999999996</v>
      </c>
      <c r="F1561" s="218">
        <v>4.3</v>
      </c>
      <c r="G1561" s="218">
        <f>E1561*2+F1561*2</f>
        <v>17.299999999999997</v>
      </c>
      <c r="H1561" s="218">
        <v>0.05</v>
      </c>
      <c r="I1561" s="218">
        <f>G1561*H1561</f>
        <v>0.86499999999999988</v>
      </c>
      <c r="J1561" s="219"/>
      <c r="K1561" s="218">
        <f>J1561</f>
        <v>0</v>
      </c>
      <c r="L1561" s="21"/>
      <c r="O1561" s="112"/>
      <c r="P1561" s="112"/>
      <c r="Q1561" s="112"/>
      <c r="R1561" s="112"/>
      <c r="S1561" s="112"/>
      <c r="T1561" s="112"/>
    </row>
    <row r="1562" spans="1:20" s="281" customFormat="1" ht="18" customHeight="1" x14ac:dyDescent="0.25">
      <c r="A1562" s="228"/>
      <c r="B1562" s="304"/>
      <c r="C1562" s="304"/>
      <c r="D1562" s="282" t="s">
        <v>283</v>
      </c>
      <c r="E1562" s="218">
        <v>2.85</v>
      </c>
      <c r="F1562" s="218">
        <v>4</v>
      </c>
      <c r="G1562" s="218">
        <f t="shared" ref="G1562:G1575" si="325">E1562*2+F1562*2</f>
        <v>13.7</v>
      </c>
      <c r="H1562" s="218">
        <v>0.05</v>
      </c>
      <c r="I1562" s="218">
        <f t="shared" ref="I1562:I1575" si="326">G1562*H1562</f>
        <v>0.68500000000000005</v>
      </c>
      <c r="J1562" s="219"/>
      <c r="K1562" s="218">
        <f t="shared" ref="K1562:K1575" si="327">J1562</f>
        <v>0</v>
      </c>
      <c r="L1562" s="21"/>
      <c r="O1562" s="112"/>
      <c r="P1562" s="112"/>
      <c r="Q1562" s="112"/>
      <c r="R1562" s="112"/>
      <c r="S1562" s="112"/>
      <c r="T1562" s="112"/>
    </row>
    <row r="1563" spans="1:20" s="281" customFormat="1" ht="18" customHeight="1" x14ac:dyDescent="0.25">
      <c r="A1563" s="228"/>
      <c r="B1563" s="304"/>
      <c r="C1563" s="304"/>
      <c r="D1563" s="282" t="s">
        <v>298</v>
      </c>
      <c r="E1563" s="218">
        <v>2.85</v>
      </c>
      <c r="F1563" s="218">
        <v>4</v>
      </c>
      <c r="G1563" s="218">
        <f t="shared" si="325"/>
        <v>13.7</v>
      </c>
      <c r="H1563" s="218">
        <v>0.05</v>
      </c>
      <c r="I1563" s="218">
        <f t="shared" si="326"/>
        <v>0.68500000000000005</v>
      </c>
      <c r="J1563" s="219"/>
      <c r="K1563" s="218">
        <f t="shared" si="327"/>
        <v>0</v>
      </c>
      <c r="L1563" s="21"/>
      <c r="O1563" s="112"/>
      <c r="P1563" s="112"/>
      <c r="Q1563" s="112"/>
      <c r="R1563" s="112"/>
      <c r="S1563" s="112"/>
      <c r="T1563" s="112"/>
    </row>
    <row r="1564" spans="1:20" s="281" customFormat="1" ht="18" customHeight="1" x14ac:dyDescent="0.25">
      <c r="A1564" s="228"/>
      <c r="B1564" s="304"/>
      <c r="C1564" s="304"/>
      <c r="D1564" s="282" t="s">
        <v>284</v>
      </c>
      <c r="E1564" s="218">
        <v>4.3499999999999996</v>
      </c>
      <c r="F1564" s="218">
        <v>4.3499999999999996</v>
      </c>
      <c r="G1564" s="218">
        <f t="shared" si="325"/>
        <v>17.399999999999999</v>
      </c>
      <c r="H1564" s="218">
        <v>0.05</v>
      </c>
      <c r="I1564" s="218">
        <f t="shared" si="326"/>
        <v>0.87</v>
      </c>
      <c r="J1564" s="219"/>
      <c r="K1564" s="218">
        <f t="shared" si="327"/>
        <v>0</v>
      </c>
      <c r="L1564" s="21"/>
      <c r="O1564" s="112"/>
      <c r="P1564" s="112"/>
      <c r="Q1564" s="112"/>
      <c r="R1564" s="112"/>
      <c r="S1564" s="112"/>
      <c r="T1564" s="112"/>
    </row>
    <row r="1565" spans="1:20" s="281" customFormat="1" ht="18" customHeight="1" x14ac:dyDescent="0.25">
      <c r="A1565" s="228"/>
      <c r="B1565" s="304"/>
      <c r="C1565" s="304"/>
      <c r="D1565" s="282" t="s">
        <v>285</v>
      </c>
      <c r="E1565" s="218">
        <v>2.74</v>
      </c>
      <c r="F1565" s="218">
        <v>3</v>
      </c>
      <c r="G1565" s="218">
        <f t="shared" si="325"/>
        <v>11.48</v>
      </c>
      <c r="H1565" s="218">
        <v>0.05</v>
      </c>
      <c r="I1565" s="218">
        <f t="shared" si="326"/>
        <v>0.57400000000000007</v>
      </c>
      <c r="J1565" s="219"/>
      <c r="K1565" s="218">
        <f t="shared" si="327"/>
        <v>0</v>
      </c>
      <c r="L1565" s="21"/>
      <c r="O1565" s="112"/>
      <c r="P1565" s="112"/>
      <c r="Q1565" s="112"/>
      <c r="R1565" s="112"/>
      <c r="S1565" s="112"/>
      <c r="T1565" s="112"/>
    </row>
    <row r="1566" spans="1:20" s="281" customFormat="1" ht="18" customHeight="1" x14ac:dyDescent="0.25">
      <c r="A1566" s="228"/>
      <c r="B1566" s="304"/>
      <c r="C1566" s="304"/>
      <c r="D1566" s="282" t="s">
        <v>286</v>
      </c>
      <c r="E1566" s="218">
        <v>1.35</v>
      </c>
      <c r="F1566" s="218">
        <v>10.3</v>
      </c>
      <c r="G1566" s="218">
        <f t="shared" si="325"/>
        <v>23.3</v>
      </c>
      <c r="H1566" s="218">
        <v>0.05</v>
      </c>
      <c r="I1566" s="218">
        <f t="shared" si="326"/>
        <v>1.165</v>
      </c>
      <c r="J1566" s="219"/>
      <c r="K1566" s="218">
        <f t="shared" si="327"/>
        <v>0</v>
      </c>
      <c r="L1566" s="21"/>
      <c r="O1566" s="112"/>
      <c r="P1566" s="112"/>
      <c r="Q1566" s="112"/>
      <c r="R1566" s="112"/>
      <c r="S1566" s="112"/>
      <c r="T1566" s="112"/>
    </row>
    <row r="1567" spans="1:20" s="281" customFormat="1" ht="18" customHeight="1" x14ac:dyDescent="0.25">
      <c r="A1567" s="228"/>
      <c r="B1567" s="304"/>
      <c r="C1567" s="304"/>
      <c r="D1567" s="282" t="s">
        <v>287</v>
      </c>
      <c r="E1567" s="218">
        <v>1.35</v>
      </c>
      <c r="F1567" s="218">
        <v>2.95</v>
      </c>
      <c r="G1567" s="218">
        <f t="shared" si="325"/>
        <v>8.6000000000000014</v>
      </c>
      <c r="H1567" s="218">
        <v>0.05</v>
      </c>
      <c r="I1567" s="218">
        <f t="shared" si="326"/>
        <v>0.4300000000000001</v>
      </c>
      <c r="J1567" s="219"/>
      <c r="K1567" s="218">
        <f t="shared" si="327"/>
        <v>0</v>
      </c>
      <c r="L1567" s="21"/>
      <c r="O1567" s="112"/>
      <c r="P1567" s="112"/>
      <c r="Q1567" s="112"/>
      <c r="R1567" s="112"/>
      <c r="S1567" s="112"/>
      <c r="T1567" s="112"/>
    </row>
    <row r="1568" spans="1:20" s="281" customFormat="1" ht="18" customHeight="1" x14ac:dyDescent="0.25">
      <c r="A1568" s="228"/>
      <c r="B1568" s="304"/>
      <c r="C1568" s="304"/>
      <c r="D1568" s="282" t="s">
        <v>288</v>
      </c>
      <c r="E1568" s="218">
        <v>2.74</v>
      </c>
      <c r="F1568" s="218">
        <v>1.3</v>
      </c>
      <c r="G1568" s="218">
        <f t="shared" si="325"/>
        <v>8.08</v>
      </c>
      <c r="H1568" s="218">
        <v>0.05</v>
      </c>
      <c r="I1568" s="218">
        <f t="shared" si="326"/>
        <v>0.40400000000000003</v>
      </c>
      <c r="J1568" s="219"/>
      <c r="K1568" s="218">
        <f t="shared" si="327"/>
        <v>0</v>
      </c>
      <c r="L1568" s="21"/>
      <c r="O1568" s="112"/>
      <c r="P1568" s="112"/>
      <c r="Q1568" s="112"/>
      <c r="R1568" s="112"/>
      <c r="S1568" s="112"/>
      <c r="T1568" s="112"/>
    </row>
    <row r="1569" spans="1:20" s="281" customFormat="1" ht="18" customHeight="1" x14ac:dyDescent="0.25">
      <c r="A1569" s="228"/>
      <c r="B1569" s="304"/>
      <c r="C1569" s="304"/>
      <c r="D1569" s="282" t="s">
        <v>291</v>
      </c>
      <c r="E1569" s="218">
        <v>1.8</v>
      </c>
      <c r="F1569" s="218">
        <v>4.45</v>
      </c>
      <c r="G1569" s="218">
        <f t="shared" si="325"/>
        <v>12.5</v>
      </c>
      <c r="H1569" s="218">
        <v>0.05</v>
      </c>
      <c r="I1569" s="218">
        <f t="shared" si="326"/>
        <v>0.625</v>
      </c>
      <c r="J1569" s="219"/>
      <c r="K1569" s="218">
        <f t="shared" si="327"/>
        <v>0</v>
      </c>
      <c r="L1569" s="21"/>
      <c r="O1569" s="112"/>
      <c r="P1569" s="112"/>
      <c r="Q1569" s="112"/>
      <c r="R1569" s="112"/>
      <c r="S1569" s="112"/>
      <c r="T1569" s="112"/>
    </row>
    <row r="1570" spans="1:20" s="281" customFormat="1" ht="18" customHeight="1" x14ac:dyDescent="0.25">
      <c r="A1570" s="228"/>
      <c r="B1570" s="304"/>
      <c r="C1570" s="304"/>
      <c r="D1570" s="282" t="s">
        <v>289</v>
      </c>
      <c r="E1570" s="218">
        <v>3.2</v>
      </c>
      <c r="F1570" s="218">
        <v>1.64</v>
      </c>
      <c r="G1570" s="218">
        <f t="shared" si="325"/>
        <v>9.68</v>
      </c>
      <c r="H1570" s="218">
        <v>0.05</v>
      </c>
      <c r="I1570" s="218">
        <f t="shared" si="326"/>
        <v>0.48399999999999999</v>
      </c>
      <c r="J1570" s="219"/>
      <c r="K1570" s="218">
        <f t="shared" si="327"/>
        <v>0</v>
      </c>
      <c r="L1570" s="21"/>
      <c r="O1570" s="112"/>
      <c r="P1570" s="112"/>
      <c r="Q1570" s="112"/>
      <c r="R1570" s="112"/>
      <c r="S1570" s="112"/>
      <c r="T1570" s="112"/>
    </row>
    <row r="1571" spans="1:20" s="281" customFormat="1" ht="18" customHeight="1" x14ac:dyDescent="0.25">
      <c r="A1571" s="228"/>
      <c r="B1571" s="304"/>
      <c r="C1571" s="304"/>
      <c r="D1571" s="282" t="s">
        <v>290</v>
      </c>
      <c r="E1571" s="218">
        <v>1.53</v>
      </c>
      <c r="F1571" s="218">
        <v>2</v>
      </c>
      <c r="G1571" s="218">
        <f t="shared" si="325"/>
        <v>7.0600000000000005</v>
      </c>
      <c r="H1571" s="218">
        <v>0.05</v>
      </c>
      <c r="I1571" s="218">
        <f t="shared" si="326"/>
        <v>0.35300000000000004</v>
      </c>
      <c r="J1571" s="219"/>
      <c r="K1571" s="218">
        <f t="shared" si="327"/>
        <v>0</v>
      </c>
      <c r="L1571" s="21"/>
      <c r="O1571" s="112"/>
      <c r="P1571" s="112"/>
      <c r="Q1571" s="112"/>
      <c r="R1571" s="112"/>
      <c r="S1571" s="112"/>
      <c r="T1571" s="112"/>
    </row>
    <row r="1572" spans="1:20" s="281" customFormat="1" ht="18" customHeight="1" x14ac:dyDescent="0.25">
      <c r="A1572" s="228"/>
      <c r="B1572" s="304"/>
      <c r="C1572" s="304"/>
      <c r="D1572" s="282" t="s">
        <v>292</v>
      </c>
      <c r="E1572" s="218">
        <v>1.53</v>
      </c>
      <c r="F1572" s="218">
        <v>2</v>
      </c>
      <c r="G1572" s="218">
        <f t="shared" si="325"/>
        <v>7.0600000000000005</v>
      </c>
      <c r="H1572" s="218">
        <v>0.05</v>
      </c>
      <c r="I1572" s="218">
        <f t="shared" si="326"/>
        <v>0.35300000000000004</v>
      </c>
      <c r="J1572" s="219"/>
      <c r="K1572" s="218">
        <f t="shared" si="327"/>
        <v>0</v>
      </c>
      <c r="L1572" s="21"/>
      <c r="O1572" s="112"/>
      <c r="P1572" s="112"/>
      <c r="Q1572" s="112"/>
      <c r="R1572" s="112"/>
      <c r="S1572" s="112"/>
      <c r="T1572" s="112"/>
    </row>
    <row r="1573" spans="1:20" s="281" customFormat="1" ht="18" customHeight="1" x14ac:dyDescent="0.25">
      <c r="A1573" s="228"/>
      <c r="B1573" s="304"/>
      <c r="C1573" s="304"/>
      <c r="D1573" s="282" t="s">
        <v>293</v>
      </c>
      <c r="E1573" s="218">
        <v>3.2</v>
      </c>
      <c r="F1573" s="218">
        <v>3.4</v>
      </c>
      <c r="G1573" s="218">
        <f t="shared" si="325"/>
        <v>13.2</v>
      </c>
      <c r="H1573" s="218">
        <v>0.05</v>
      </c>
      <c r="I1573" s="218">
        <f t="shared" si="326"/>
        <v>0.66</v>
      </c>
      <c r="J1573" s="219"/>
      <c r="K1573" s="218">
        <f t="shared" si="327"/>
        <v>0</v>
      </c>
      <c r="L1573" s="21"/>
      <c r="O1573" s="112"/>
      <c r="P1573" s="112"/>
      <c r="Q1573" s="112"/>
      <c r="R1573" s="112"/>
      <c r="S1573" s="112"/>
      <c r="T1573" s="112"/>
    </row>
    <row r="1574" spans="1:20" s="281" customFormat="1" ht="18" customHeight="1" x14ac:dyDescent="0.25">
      <c r="A1574" s="228"/>
      <c r="B1574" s="304"/>
      <c r="C1574" s="304"/>
      <c r="D1574" s="282" t="s">
        <v>294</v>
      </c>
      <c r="E1574" s="218">
        <v>3.2</v>
      </c>
      <c r="F1574" s="218">
        <v>4.5</v>
      </c>
      <c r="G1574" s="218">
        <f t="shared" si="325"/>
        <v>15.4</v>
      </c>
      <c r="H1574" s="218">
        <v>0.05</v>
      </c>
      <c r="I1574" s="218">
        <f t="shared" si="326"/>
        <v>0.77</v>
      </c>
      <c r="J1574" s="219"/>
      <c r="K1574" s="218">
        <f t="shared" si="327"/>
        <v>0</v>
      </c>
      <c r="L1574" s="21"/>
      <c r="O1574" s="112"/>
      <c r="P1574" s="112"/>
      <c r="Q1574" s="112"/>
      <c r="R1574" s="112"/>
      <c r="S1574" s="112"/>
      <c r="T1574" s="112"/>
    </row>
    <row r="1575" spans="1:20" s="281" customFormat="1" ht="18" customHeight="1" x14ac:dyDescent="0.25">
      <c r="A1575" s="228"/>
      <c r="B1575" s="304"/>
      <c r="C1575" s="304"/>
      <c r="D1575" s="282" t="s">
        <v>295</v>
      </c>
      <c r="E1575" s="218">
        <v>1.55</v>
      </c>
      <c r="F1575" s="218">
        <v>0.95</v>
      </c>
      <c r="G1575" s="218">
        <f t="shared" si="325"/>
        <v>5</v>
      </c>
      <c r="H1575" s="218">
        <v>0.05</v>
      </c>
      <c r="I1575" s="218">
        <f t="shared" si="326"/>
        <v>0.25</v>
      </c>
      <c r="J1575" s="219"/>
      <c r="K1575" s="218">
        <f t="shared" si="327"/>
        <v>0</v>
      </c>
      <c r="L1575" s="21"/>
      <c r="O1575" s="112"/>
      <c r="P1575" s="112"/>
      <c r="Q1575" s="112"/>
      <c r="R1575" s="112"/>
      <c r="S1575" s="112"/>
      <c r="T1575" s="112"/>
    </row>
    <row r="1576" spans="1:20" s="281" customFormat="1" ht="18" customHeight="1" x14ac:dyDescent="0.25">
      <c r="A1576" s="228"/>
      <c r="B1576" s="304"/>
      <c r="C1576" s="304"/>
      <c r="D1576" s="282"/>
      <c r="E1576" s="218"/>
      <c r="F1576" s="218"/>
      <c r="G1576" s="218"/>
      <c r="H1576" s="218"/>
      <c r="I1576" s="218"/>
      <c r="J1576" s="219"/>
      <c r="K1576" s="311">
        <f>SUM(K1561:K1575)</f>
        <v>0</v>
      </c>
      <c r="L1576" s="21"/>
      <c r="O1576" s="112"/>
      <c r="P1576" s="112"/>
      <c r="Q1576" s="112"/>
      <c r="R1576" s="112"/>
      <c r="S1576" s="112"/>
      <c r="T1576" s="112"/>
    </row>
    <row r="1577" spans="1:20" s="281" customFormat="1" ht="18" customHeight="1" x14ac:dyDescent="0.25">
      <c r="A1577" s="228"/>
      <c r="B1577" s="312" t="str">
        <f>'Planila Orçamentária'!C145</f>
        <v>Bota-fora</v>
      </c>
      <c r="C1577" s="304"/>
      <c r="D1577" s="282"/>
      <c r="E1577" s="218"/>
      <c r="F1577" s="218"/>
      <c r="G1577" s="218"/>
      <c r="H1577" s="218"/>
      <c r="I1577" s="218"/>
      <c r="J1577" s="219"/>
      <c r="K1577" s="311"/>
      <c r="L1577" s="21"/>
      <c r="O1577" s="112"/>
      <c r="P1577" s="112"/>
      <c r="Q1577" s="112"/>
      <c r="R1577" s="112"/>
      <c r="S1577" s="112"/>
      <c r="T1577" s="112"/>
    </row>
    <row r="1578" spans="1:20" s="281" customFormat="1" ht="18" customHeight="1" x14ac:dyDescent="0.25">
      <c r="A1578" s="228"/>
      <c r="B1578" s="304"/>
      <c r="C1578" s="304"/>
      <c r="D1578" s="282" t="s">
        <v>282</v>
      </c>
      <c r="E1578" s="218">
        <v>4.3499999999999996</v>
      </c>
      <c r="F1578" s="218">
        <v>4.3</v>
      </c>
      <c r="G1578" s="218">
        <f>E1578*2+F1578*2</f>
        <v>17.299999999999997</v>
      </c>
      <c r="H1578" s="218">
        <v>0.2</v>
      </c>
      <c r="I1578" s="218">
        <f>G1578*H1578</f>
        <v>3.4599999999999995</v>
      </c>
      <c r="J1578" s="219"/>
      <c r="K1578" s="218">
        <f>J1578</f>
        <v>0</v>
      </c>
      <c r="L1578" s="21"/>
      <c r="O1578" s="112"/>
      <c r="P1578" s="112"/>
      <c r="Q1578" s="112"/>
      <c r="R1578" s="112"/>
      <c r="S1578" s="112"/>
      <c r="T1578" s="112"/>
    </row>
    <row r="1579" spans="1:20" s="281" customFormat="1" ht="18" customHeight="1" x14ac:dyDescent="0.25">
      <c r="A1579" s="228"/>
      <c r="B1579" s="304"/>
      <c r="C1579" s="304"/>
      <c r="D1579" s="282" t="s">
        <v>283</v>
      </c>
      <c r="E1579" s="218">
        <v>2.85</v>
      </c>
      <c r="F1579" s="218">
        <v>4</v>
      </c>
      <c r="G1579" s="218">
        <f t="shared" ref="G1579:G1592" si="328">E1579*2+F1579*2</f>
        <v>13.7</v>
      </c>
      <c r="H1579" s="218">
        <v>0.2</v>
      </c>
      <c r="I1579" s="218">
        <f t="shared" ref="I1579:I1592" si="329">G1579*H1579</f>
        <v>2.74</v>
      </c>
      <c r="J1579" s="219"/>
      <c r="K1579" s="218">
        <f t="shared" ref="K1579:K1592" si="330">J1579</f>
        <v>0</v>
      </c>
      <c r="L1579" s="21"/>
      <c r="O1579" s="112"/>
      <c r="P1579" s="112"/>
      <c r="Q1579" s="112"/>
      <c r="R1579" s="112"/>
      <c r="S1579" s="112"/>
      <c r="T1579" s="112"/>
    </row>
    <row r="1580" spans="1:20" s="281" customFormat="1" ht="18" customHeight="1" x14ac:dyDescent="0.25">
      <c r="A1580" s="228"/>
      <c r="B1580" s="304"/>
      <c r="C1580" s="304"/>
      <c r="D1580" s="282" t="s">
        <v>298</v>
      </c>
      <c r="E1580" s="218">
        <v>2.85</v>
      </c>
      <c r="F1580" s="218">
        <v>4</v>
      </c>
      <c r="G1580" s="218">
        <f t="shared" si="328"/>
        <v>13.7</v>
      </c>
      <c r="H1580" s="218">
        <v>0.2</v>
      </c>
      <c r="I1580" s="218">
        <f t="shared" si="329"/>
        <v>2.74</v>
      </c>
      <c r="J1580" s="219"/>
      <c r="K1580" s="218">
        <f t="shared" si="330"/>
        <v>0</v>
      </c>
      <c r="L1580" s="21"/>
      <c r="O1580" s="112"/>
      <c r="P1580" s="112"/>
      <c r="Q1580" s="112"/>
      <c r="R1580" s="112"/>
      <c r="S1580" s="112"/>
      <c r="T1580" s="112"/>
    </row>
    <row r="1581" spans="1:20" s="281" customFormat="1" ht="18" customHeight="1" x14ac:dyDescent="0.25">
      <c r="A1581" s="228"/>
      <c r="B1581" s="304"/>
      <c r="C1581" s="304"/>
      <c r="D1581" s="282" t="s">
        <v>284</v>
      </c>
      <c r="E1581" s="218">
        <v>4.3499999999999996</v>
      </c>
      <c r="F1581" s="218">
        <v>4.3499999999999996</v>
      </c>
      <c r="G1581" s="218">
        <f t="shared" si="328"/>
        <v>17.399999999999999</v>
      </c>
      <c r="H1581" s="218">
        <v>0.2</v>
      </c>
      <c r="I1581" s="218">
        <f t="shared" si="329"/>
        <v>3.48</v>
      </c>
      <c r="J1581" s="219"/>
      <c r="K1581" s="218">
        <f t="shared" si="330"/>
        <v>0</v>
      </c>
      <c r="L1581" s="21"/>
      <c r="O1581" s="112"/>
      <c r="P1581" s="112"/>
      <c r="Q1581" s="112"/>
      <c r="R1581" s="112"/>
      <c r="S1581" s="112"/>
      <c r="T1581" s="112"/>
    </row>
    <row r="1582" spans="1:20" s="281" customFormat="1" ht="18" customHeight="1" x14ac:dyDescent="0.25">
      <c r="A1582" s="228"/>
      <c r="B1582" s="304"/>
      <c r="C1582" s="304"/>
      <c r="D1582" s="282" t="s">
        <v>285</v>
      </c>
      <c r="E1582" s="218">
        <v>2.74</v>
      </c>
      <c r="F1582" s="218">
        <v>3</v>
      </c>
      <c r="G1582" s="218">
        <f t="shared" si="328"/>
        <v>11.48</v>
      </c>
      <c r="H1582" s="218">
        <v>0.2</v>
      </c>
      <c r="I1582" s="218">
        <f t="shared" si="329"/>
        <v>2.2960000000000003</v>
      </c>
      <c r="J1582" s="219"/>
      <c r="K1582" s="218">
        <f t="shared" si="330"/>
        <v>0</v>
      </c>
      <c r="L1582" s="21"/>
      <c r="O1582" s="112"/>
      <c r="P1582" s="112"/>
      <c r="Q1582" s="112"/>
      <c r="R1582" s="112"/>
      <c r="S1582" s="112"/>
      <c r="T1582" s="112"/>
    </row>
    <row r="1583" spans="1:20" s="281" customFormat="1" ht="18" customHeight="1" x14ac:dyDescent="0.25">
      <c r="A1583" s="228"/>
      <c r="B1583" s="304"/>
      <c r="C1583" s="304"/>
      <c r="D1583" s="282" t="s">
        <v>286</v>
      </c>
      <c r="E1583" s="218">
        <v>1.35</v>
      </c>
      <c r="F1583" s="218">
        <v>10.3</v>
      </c>
      <c r="G1583" s="218">
        <f t="shared" si="328"/>
        <v>23.3</v>
      </c>
      <c r="H1583" s="218">
        <v>0.2</v>
      </c>
      <c r="I1583" s="218">
        <f t="shared" si="329"/>
        <v>4.66</v>
      </c>
      <c r="J1583" s="219"/>
      <c r="K1583" s="218">
        <f t="shared" si="330"/>
        <v>0</v>
      </c>
      <c r="L1583" s="21"/>
      <c r="O1583" s="112"/>
      <c r="P1583" s="112"/>
      <c r="Q1583" s="112"/>
      <c r="R1583" s="112"/>
      <c r="S1583" s="112"/>
      <c r="T1583" s="112"/>
    </row>
    <row r="1584" spans="1:20" s="281" customFormat="1" ht="18" customHeight="1" x14ac:dyDescent="0.25">
      <c r="A1584" s="228"/>
      <c r="B1584" s="304"/>
      <c r="C1584" s="304"/>
      <c r="D1584" s="282" t="s">
        <v>287</v>
      </c>
      <c r="E1584" s="218">
        <v>1.35</v>
      </c>
      <c r="F1584" s="218">
        <v>2.95</v>
      </c>
      <c r="G1584" s="218">
        <f t="shared" si="328"/>
        <v>8.6000000000000014</v>
      </c>
      <c r="H1584" s="218">
        <v>0.2</v>
      </c>
      <c r="I1584" s="218">
        <f t="shared" si="329"/>
        <v>1.7200000000000004</v>
      </c>
      <c r="J1584" s="219"/>
      <c r="K1584" s="218">
        <f t="shared" si="330"/>
        <v>0</v>
      </c>
      <c r="L1584" s="21"/>
      <c r="O1584" s="112"/>
      <c r="P1584" s="112"/>
      <c r="Q1584" s="112"/>
      <c r="R1584" s="112"/>
      <c r="S1584" s="112"/>
      <c r="T1584" s="112"/>
    </row>
    <row r="1585" spans="1:20" s="281" customFormat="1" ht="18" customHeight="1" x14ac:dyDescent="0.25">
      <c r="A1585" s="228"/>
      <c r="B1585" s="304"/>
      <c r="C1585" s="304"/>
      <c r="D1585" s="282" t="s">
        <v>288</v>
      </c>
      <c r="E1585" s="218">
        <v>2.74</v>
      </c>
      <c r="F1585" s="218">
        <v>1.3</v>
      </c>
      <c r="G1585" s="218">
        <f t="shared" si="328"/>
        <v>8.08</v>
      </c>
      <c r="H1585" s="218">
        <v>0.2</v>
      </c>
      <c r="I1585" s="218">
        <f t="shared" si="329"/>
        <v>1.6160000000000001</v>
      </c>
      <c r="J1585" s="219"/>
      <c r="K1585" s="218">
        <f t="shared" si="330"/>
        <v>0</v>
      </c>
      <c r="L1585" s="21"/>
      <c r="O1585" s="112"/>
      <c r="P1585" s="112"/>
      <c r="Q1585" s="112"/>
      <c r="R1585" s="112"/>
      <c r="S1585" s="112"/>
      <c r="T1585" s="112"/>
    </row>
    <row r="1586" spans="1:20" s="281" customFormat="1" ht="18" customHeight="1" x14ac:dyDescent="0.25">
      <c r="A1586" s="228"/>
      <c r="B1586" s="304"/>
      <c r="C1586" s="304"/>
      <c r="D1586" s="282" t="s">
        <v>291</v>
      </c>
      <c r="E1586" s="218">
        <v>1.8</v>
      </c>
      <c r="F1586" s="218">
        <v>4.45</v>
      </c>
      <c r="G1586" s="218">
        <f t="shared" si="328"/>
        <v>12.5</v>
      </c>
      <c r="H1586" s="218">
        <v>0.2</v>
      </c>
      <c r="I1586" s="218">
        <f t="shared" si="329"/>
        <v>2.5</v>
      </c>
      <c r="J1586" s="219"/>
      <c r="K1586" s="218">
        <f t="shared" si="330"/>
        <v>0</v>
      </c>
      <c r="L1586" s="21"/>
      <c r="O1586" s="112"/>
      <c r="P1586" s="112"/>
      <c r="Q1586" s="112"/>
      <c r="R1586" s="112"/>
      <c r="S1586" s="112"/>
      <c r="T1586" s="112"/>
    </row>
    <row r="1587" spans="1:20" s="281" customFormat="1" ht="18" customHeight="1" x14ac:dyDescent="0.25">
      <c r="A1587" s="228"/>
      <c r="B1587" s="304"/>
      <c r="C1587" s="304"/>
      <c r="D1587" s="282" t="s">
        <v>289</v>
      </c>
      <c r="E1587" s="218">
        <v>3.2</v>
      </c>
      <c r="F1587" s="218">
        <v>1.64</v>
      </c>
      <c r="G1587" s="218">
        <f t="shared" si="328"/>
        <v>9.68</v>
      </c>
      <c r="H1587" s="218">
        <v>0.2</v>
      </c>
      <c r="I1587" s="218">
        <f t="shared" si="329"/>
        <v>1.9359999999999999</v>
      </c>
      <c r="J1587" s="219"/>
      <c r="K1587" s="218">
        <f t="shared" si="330"/>
        <v>0</v>
      </c>
      <c r="L1587" s="21"/>
      <c r="O1587" s="112"/>
      <c r="P1587" s="112"/>
      <c r="Q1587" s="112"/>
      <c r="R1587" s="112"/>
      <c r="S1587" s="112"/>
      <c r="T1587" s="112"/>
    </row>
    <row r="1588" spans="1:20" s="281" customFormat="1" ht="18" customHeight="1" x14ac:dyDescent="0.25">
      <c r="A1588" s="228"/>
      <c r="B1588" s="304"/>
      <c r="C1588" s="304"/>
      <c r="D1588" s="282" t="s">
        <v>290</v>
      </c>
      <c r="E1588" s="218">
        <v>1.53</v>
      </c>
      <c r="F1588" s="218">
        <v>2</v>
      </c>
      <c r="G1588" s="218">
        <f t="shared" si="328"/>
        <v>7.0600000000000005</v>
      </c>
      <c r="H1588" s="218">
        <v>0.2</v>
      </c>
      <c r="I1588" s="218">
        <f t="shared" si="329"/>
        <v>1.4120000000000001</v>
      </c>
      <c r="J1588" s="219"/>
      <c r="K1588" s="218">
        <f t="shared" si="330"/>
        <v>0</v>
      </c>
      <c r="L1588" s="21"/>
      <c r="O1588" s="112"/>
      <c r="P1588" s="112"/>
      <c r="Q1588" s="112"/>
      <c r="R1588" s="112"/>
      <c r="S1588" s="112"/>
      <c r="T1588" s="112"/>
    </row>
    <row r="1589" spans="1:20" s="281" customFormat="1" ht="18" customHeight="1" x14ac:dyDescent="0.25">
      <c r="A1589" s="228"/>
      <c r="B1589" s="304"/>
      <c r="C1589" s="304"/>
      <c r="D1589" s="282" t="s">
        <v>292</v>
      </c>
      <c r="E1589" s="218">
        <v>1.53</v>
      </c>
      <c r="F1589" s="218">
        <v>2</v>
      </c>
      <c r="G1589" s="218">
        <f t="shared" si="328"/>
        <v>7.0600000000000005</v>
      </c>
      <c r="H1589" s="218">
        <v>0.2</v>
      </c>
      <c r="I1589" s="218">
        <f t="shared" si="329"/>
        <v>1.4120000000000001</v>
      </c>
      <c r="J1589" s="219"/>
      <c r="K1589" s="218">
        <f t="shared" si="330"/>
        <v>0</v>
      </c>
      <c r="L1589" s="21"/>
      <c r="O1589" s="112"/>
      <c r="P1589" s="112"/>
      <c r="Q1589" s="112"/>
      <c r="R1589" s="112"/>
      <c r="S1589" s="112"/>
      <c r="T1589" s="112"/>
    </row>
    <row r="1590" spans="1:20" s="281" customFormat="1" ht="18" customHeight="1" x14ac:dyDescent="0.25">
      <c r="A1590" s="228"/>
      <c r="B1590" s="304"/>
      <c r="C1590" s="304"/>
      <c r="D1590" s="282" t="s">
        <v>293</v>
      </c>
      <c r="E1590" s="218">
        <v>3.2</v>
      </c>
      <c r="F1590" s="218">
        <v>3.4</v>
      </c>
      <c r="G1590" s="218">
        <f t="shared" si="328"/>
        <v>13.2</v>
      </c>
      <c r="H1590" s="218">
        <v>0.2</v>
      </c>
      <c r="I1590" s="218">
        <f t="shared" si="329"/>
        <v>2.64</v>
      </c>
      <c r="J1590" s="219"/>
      <c r="K1590" s="218">
        <f t="shared" si="330"/>
        <v>0</v>
      </c>
      <c r="L1590" s="21"/>
      <c r="O1590" s="112"/>
      <c r="P1590" s="112"/>
      <c r="Q1590" s="112"/>
      <c r="R1590" s="112"/>
      <c r="S1590" s="112"/>
      <c r="T1590" s="112"/>
    </row>
    <row r="1591" spans="1:20" s="281" customFormat="1" ht="18" customHeight="1" x14ac:dyDescent="0.25">
      <c r="A1591" s="228"/>
      <c r="B1591" s="304"/>
      <c r="C1591" s="304"/>
      <c r="D1591" s="282" t="s">
        <v>294</v>
      </c>
      <c r="E1591" s="218">
        <v>3.2</v>
      </c>
      <c r="F1591" s="218">
        <v>4.5</v>
      </c>
      <c r="G1591" s="218">
        <f t="shared" si="328"/>
        <v>15.4</v>
      </c>
      <c r="H1591" s="218">
        <v>0.2</v>
      </c>
      <c r="I1591" s="218">
        <f t="shared" si="329"/>
        <v>3.08</v>
      </c>
      <c r="J1591" s="219"/>
      <c r="K1591" s="218">
        <f t="shared" si="330"/>
        <v>0</v>
      </c>
      <c r="L1591" s="21"/>
      <c r="O1591" s="112"/>
      <c r="P1591" s="112"/>
      <c r="Q1591" s="112"/>
      <c r="R1591" s="112"/>
      <c r="S1591" s="112"/>
      <c r="T1591" s="112"/>
    </row>
    <row r="1592" spans="1:20" s="281" customFormat="1" ht="18" customHeight="1" x14ac:dyDescent="0.25">
      <c r="A1592" s="228"/>
      <c r="B1592" s="304"/>
      <c r="C1592" s="304"/>
      <c r="D1592" s="282" t="s">
        <v>295</v>
      </c>
      <c r="E1592" s="218">
        <v>1.55</v>
      </c>
      <c r="F1592" s="218">
        <v>0.95</v>
      </c>
      <c r="G1592" s="218">
        <f t="shared" si="328"/>
        <v>5</v>
      </c>
      <c r="H1592" s="218">
        <v>0.2</v>
      </c>
      <c r="I1592" s="218">
        <f t="shared" si="329"/>
        <v>1</v>
      </c>
      <c r="J1592" s="219"/>
      <c r="K1592" s="218">
        <f t="shared" si="330"/>
        <v>0</v>
      </c>
      <c r="L1592" s="21"/>
      <c r="O1592" s="112"/>
      <c r="P1592" s="112"/>
      <c r="Q1592" s="112"/>
      <c r="R1592" s="112"/>
      <c r="S1592" s="112"/>
      <c r="T1592" s="112"/>
    </row>
    <row r="1593" spans="1:20" s="281" customFormat="1" ht="18" customHeight="1" x14ac:dyDescent="0.25">
      <c r="A1593" s="228"/>
      <c r="B1593" s="304"/>
      <c r="C1593" s="304"/>
      <c r="D1593" s="282"/>
      <c r="E1593" s="218"/>
      <c r="F1593" s="218"/>
      <c r="G1593" s="218"/>
      <c r="H1593" s="218"/>
      <c r="I1593" s="218"/>
      <c r="J1593" s="219"/>
      <c r="K1593" s="311">
        <f>SUM(K1578:K1592)</f>
        <v>0</v>
      </c>
      <c r="L1593" s="21"/>
      <c r="O1593" s="112"/>
      <c r="P1593" s="112"/>
      <c r="Q1593" s="112"/>
      <c r="R1593" s="112"/>
      <c r="S1593" s="112"/>
      <c r="T1593" s="112"/>
    </row>
    <row r="1594" spans="1:20" s="281" customFormat="1" ht="18" x14ac:dyDescent="0.25">
      <c r="A1594" s="228"/>
      <c r="B1594" s="308" t="str">
        <f>'Planila Orçamentária'!C146</f>
        <v>INFRA-ESTRUTURA</v>
      </c>
      <c r="C1594" s="308"/>
      <c r="D1594" s="309"/>
      <c r="E1594" s="310"/>
      <c r="F1594" s="310"/>
      <c r="G1594" s="310"/>
      <c r="H1594" s="310"/>
      <c r="I1594" s="310"/>
      <c r="J1594" s="310"/>
      <c r="K1594" s="310"/>
      <c r="L1594" s="21"/>
    </row>
    <row r="1595" spans="1:20" s="281" customFormat="1" ht="18" customHeight="1" x14ac:dyDescent="0.25">
      <c r="A1595" s="228"/>
      <c r="B1595" s="312" t="str">
        <f>'Planila Orçamentária'!C147</f>
        <v xml:space="preserve">Escavação manual de valas </v>
      </c>
      <c r="C1595" s="304"/>
      <c r="D1595" s="282"/>
      <c r="E1595" s="218"/>
      <c r="F1595" s="218"/>
      <c r="G1595" s="218"/>
      <c r="H1595" s="218"/>
      <c r="I1595" s="218"/>
      <c r="J1595" s="219"/>
      <c r="K1595" s="311"/>
      <c r="L1595" s="21"/>
      <c r="O1595" s="112"/>
      <c r="P1595" s="112"/>
      <c r="Q1595" s="112"/>
      <c r="R1595" s="112"/>
      <c r="S1595" s="112"/>
      <c r="T1595" s="112"/>
    </row>
    <row r="1596" spans="1:20" s="281" customFormat="1" ht="18" customHeight="1" x14ac:dyDescent="0.25">
      <c r="A1596" s="228"/>
      <c r="B1596" s="304"/>
      <c r="C1596" s="304"/>
      <c r="D1596" s="282" t="s">
        <v>282</v>
      </c>
      <c r="E1596" s="218">
        <v>4.3499999999999996</v>
      </c>
      <c r="F1596" s="218">
        <v>4.3</v>
      </c>
      <c r="G1596" s="218">
        <f>E1596*2+F1596*2</f>
        <v>17.299999999999997</v>
      </c>
      <c r="H1596" s="218">
        <v>0.5</v>
      </c>
      <c r="I1596" s="218">
        <f>G1596*H1596</f>
        <v>8.6499999999999986</v>
      </c>
      <c r="J1596" s="219"/>
      <c r="K1596" s="218">
        <f>J1596</f>
        <v>0</v>
      </c>
      <c r="L1596" s="21"/>
      <c r="O1596" s="112"/>
      <c r="P1596" s="112"/>
      <c r="Q1596" s="112"/>
      <c r="R1596" s="112"/>
      <c r="S1596" s="112"/>
      <c r="T1596" s="112"/>
    </row>
    <row r="1597" spans="1:20" s="281" customFormat="1" ht="18" customHeight="1" x14ac:dyDescent="0.25">
      <c r="A1597" s="228"/>
      <c r="B1597" s="304"/>
      <c r="C1597" s="304"/>
      <c r="D1597" s="282" t="s">
        <v>283</v>
      </c>
      <c r="E1597" s="218">
        <v>2.85</v>
      </c>
      <c r="F1597" s="218">
        <v>4</v>
      </c>
      <c r="G1597" s="218">
        <f t="shared" ref="G1597:G1610" si="331">E1597*2+F1597*2</f>
        <v>13.7</v>
      </c>
      <c r="H1597" s="218">
        <v>0.5</v>
      </c>
      <c r="I1597" s="218">
        <f t="shared" ref="I1597:I1610" si="332">G1597*H1597</f>
        <v>6.85</v>
      </c>
      <c r="J1597" s="219"/>
      <c r="K1597" s="218">
        <f t="shared" ref="K1597:K1610" si="333">J1597</f>
        <v>0</v>
      </c>
      <c r="L1597" s="21"/>
      <c r="O1597" s="112"/>
      <c r="P1597" s="112"/>
      <c r="Q1597" s="112"/>
      <c r="R1597" s="112"/>
      <c r="S1597" s="112"/>
      <c r="T1597" s="112"/>
    </row>
    <row r="1598" spans="1:20" s="281" customFormat="1" ht="18" customHeight="1" x14ac:dyDescent="0.25">
      <c r="A1598" s="228"/>
      <c r="B1598" s="304"/>
      <c r="C1598" s="304"/>
      <c r="D1598" s="282" t="s">
        <v>298</v>
      </c>
      <c r="E1598" s="218">
        <v>2.85</v>
      </c>
      <c r="F1598" s="218">
        <v>4</v>
      </c>
      <c r="G1598" s="218">
        <f t="shared" si="331"/>
        <v>13.7</v>
      </c>
      <c r="H1598" s="218">
        <v>0.5</v>
      </c>
      <c r="I1598" s="218">
        <f t="shared" si="332"/>
        <v>6.85</v>
      </c>
      <c r="J1598" s="219"/>
      <c r="K1598" s="218">
        <f t="shared" si="333"/>
        <v>0</v>
      </c>
      <c r="L1598" s="21"/>
      <c r="O1598" s="112"/>
      <c r="P1598" s="112"/>
      <c r="Q1598" s="112"/>
      <c r="R1598" s="112"/>
      <c r="S1598" s="112"/>
      <c r="T1598" s="112"/>
    </row>
    <row r="1599" spans="1:20" s="281" customFormat="1" ht="18" customHeight="1" x14ac:dyDescent="0.25">
      <c r="A1599" s="228"/>
      <c r="B1599" s="304"/>
      <c r="C1599" s="304"/>
      <c r="D1599" s="282" t="s">
        <v>284</v>
      </c>
      <c r="E1599" s="218">
        <v>4.3499999999999996</v>
      </c>
      <c r="F1599" s="218">
        <v>4.3499999999999996</v>
      </c>
      <c r="G1599" s="218">
        <f t="shared" si="331"/>
        <v>17.399999999999999</v>
      </c>
      <c r="H1599" s="218">
        <v>0.5</v>
      </c>
      <c r="I1599" s="218">
        <f t="shared" si="332"/>
        <v>8.6999999999999993</v>
      </c>
      <c r="J1599" s="219"/>
      <c r="K1599" s="218">
        <f t="shared" si="333"/>
        <v>0</v>
      </c>
      <c r="L1599" s="21"/>
      <c r="O1599" s="112"/>
      <c r="P1599" s="112"/>
      <c r="Q1599" s="112"/>
      <c r="R1599" s="112"/>
      <c r="S1599" s="112"/>
      <c r="T1599" s="112"/>
    </row>
    <row r="1600" spans="1:20" s="281" customFormat="1" ht="18" customHeight="1" x14ac:dyDescent="0.25">
      <c r="A1600" s="228"/>
      <c r="B1600" s="304"/>
      <c r="C1600" s="304"/>
      <c r="D1600" s="282" t="s">
        <v>285</v>
      </c>
      <c r="E1600" s="218">
        <v>2.74</v>
      </c>
      <c r="F1600" s="218">
        <v>3</v>
      </c>
      <c r="G1600" s="218">
        <f t="shared" si="331"/>
        <v>11.48</v>
      </c>
      <c r="H1600" s="218">
        <v>0.5</v>
      </c>
      <c r="I1600" s="218">
        <f t="shared" si="332"/>
        <v>5.74</v>
      </c>
      <c r="J1600" s="219"/>
      <c r="K1600" s="218">
        <f t="shared" si="333"/>
        <v>0</v>
      </c>
      <c r="L1600" s="21"/>
      <c r="O1600" s="112"/>
      <c r="P1600" s="112"/>
      <c r="Q1600" s="112"/>
      <c r="R1600" s="112"/>
      <c r="S1600" s="112"/>
      <c r="T1600" s="112"/>
    </row>
    <row r="1601" spans="1:20" s="281" customFormat="1" ht="18" customHeight="1" x14ac:dyDescent="0.25">
      <c r="A1601" s="228"/>
      <c r="B1601" s="304"/>
      <c r="C1601" s="304"/>
      <c r="D1601" s="282" t="s">
        <v>286</v>
      </c>
      <c r="E1601" s="218">
        <v>1.35</v>
      </c>
      <c r="F1601" s="218">
        <v>10.3</v>
      </c>
      <c r="G1601" s="218">
        <f t="shared" si="331"/>
        <v>23.3</v>
      </c>
      <c r="H1601" s="218">
        <v>0.5</v>
      </c>
      <c r="I1601" s="218">
        <f t="shared" si="332"/>
        <v>11.65</v>
      </c>
      <c r="J1601" s="219"/>
      <c r="K1601" s="218">
        <f t="shared" si="333"/>
        <v>0</v>
      </c>
      <c r="L1601" s="21"/>
      <c r="O1601" s="112"/>
      <c r="P1601" s="112"/>
      <c r="Q1601" s="112"/>
      <c r="R1601" s="112"/>
      <c r="S1601" s="112"/>
      <c r="T1601" s="112"/>
    </row>
    <row r="1602" spans="1:20" s="281" customFormat="1" ht="18" customHeight="1" x14ac:dyDescent="0.25">
      <c r="A1602" s="228"/>
      <c r="B1602" s="304"/>
      <c r="C1602" s="304"/>
      <c r="D1602" s="282" t="s">
        <v>287</v>
      </c>
      <c r="E1602" s="218">
        <v>1.35</v>
      </c>
      <c r="F1602" s="218">
        <v>2.95</v>
      </c>
      <c r="G1602" s="218">
        <f t="shared" si="331"/>
        <v>8.6000000000000014</v>
      </c>
      <c r="H1602" s="218">
        <v>0.5</v>
      </c>
      <c r="I1602" s="218">
        <f t="shared" si="332"/>
        <v>4.3000000000000007</v>
      </c>
      <c r="J1602" s="219"/>
      <c r="K1602" s="218">
        <f t="shared" si="333"/>
        <v>0</v>
      </c>
      <c r="L1602" s="21"/>
      <c r="O1602" s="112"/>
      <c r="P1602" s="112"/>
      <c r="Q1602" s="112"/>
      <c r="R1602" s="112"/>
      <c r="S1602" s="112"/>
      <c r="T1602" s="112"/>
    </row>
    <row r="1603" spans="1:20" s="281" customFormat="1" ht="18" customHeight="1" x14ac:dyDescent="0.25">
      <c r="A1603" s="228"/>
      <c r="B1603" s="304"/>
      <c r="C1603" s="304"/>
      <c r="D1603" s="282" t="s">
        <v>288</v>
      </c>
      <c r="E1603" s="218">
        <v>2.74</v>
      </c>
      <c r="F1603" s="218">
        <v>1.3</v>
      </c>
      <c r="G1603" s="218">
        <f t="shared" si="331"/>
        <v>8.08</v>
      </c>
      <c r="H1603" s="218">
        <v>0.5</v>
      </c>
      <c r="I1603" s="218">
        <f t="shared" si="332"/>
        <v>4.04</v>
      </c>
      <c r="J1603" s="219"/>
      <c r="K1603" s="218">
        <f t="shared" si="333"/>
        <v>0</v>
      </c>
      <c r="L1603" s="21"/>
      <c r="O1603" s="112"/>
      <c r="P1603" s="112"/>
      <c r="Q1603" s="112"/>
      <c r="R1603" s="112"/>
      <c r="S1603" s="112"/>
      <c r="T1603" s="112"/>
    </row>
    <row r="1604" spans="1:20" s="281" customFormat="1" ht="18" customHeight="1" x14ac:dyDescent="0.25">
      <c r="A1604" s="228"/>
      <c r="B1604" s="304"/>
      <c r="C1604" s="304"/>
      <c r="D1604" s="282" t="s">
        <v>291</v>
      </c>
      <c r="E1604" s="218">
        <v>1.8</v>
      </c>
      <c r="F1604" s="218">
        <v>4.45</v>
      </c>
      <c r="G1604" s="218">
        <f t="shared" si="331"/>
        <v>12.5</v>
      </c>
      <c r="H1604" s="218">
        <v>0.5</v>
      </c>
      <c r="I1604" s="218">
        <f t="shared" si="332"/>
        <v>6.25</v>
      </c>
      <c r="J1604" s="219"/>
      <c r="K1604" s="218">
        <f t="shared" si="333"/>
        <v>0</v>
      </c>
      <c r="L1604" s="21"/>
      <c r="O1604" s="112"/>
      <c r="P1604" s="112"/>
      <c r="Q1604" s="112"/>
      <c r="R1604" s="112"/>
      <c r="S1604" s="112"/>
      <c r="T1604" s="112"/>
    </row>
    <row r="1605" spans="1:20" s="281" customFormat="1" ht="18" customHeight="1" x14ac:dyDescent="0.25">
      <c r="A1605" s="228"/>
      <c r="B1605" s="304"/>
      <c r="C1605" s="304"/>
      <c r="D1605" s="282" t="s">
        <v>289</v>
      </c>
      <c r="E1605" s="218">
        <v>3.2</v>
      </c>
      <c r="F1605" s="218">
        <v>1.64</v>
      </c>
      <c r="G1605" s="218">
        <f t="shared" si="331"/>
        <v>9.68</v>
      </c>
      <c r="H1605" s="218">
        <v>0.5</v>
      </c>
      <c r="I1605" s="218">
        <f t="shared" si="332"/>
        <v>4.84</v>
      </c>
      <c r="J1605" s="219"/>
      <c r="K1605" s="218">
        <f t="shared" si="333"/>
        <v>0</v>
      </c>
      <c r="L1605" s="21"/>
      <c r="O1605" s="112"/>
      <c r="P1605" s="112"/>
      <c r="Q1605" s="112"/>
      <c r="R1605" s="112"/>
      <c r="S1605" s="112"/>
      <c r="T1605" s="112"/>
    </row>
    <row r="1606" spans="1:20" s="281" customFormat="1" ht="18" customHeight="1" x14ac:dyDescent="0.25">
      <c r="A1606" s="228"/>
      <c r="B1606" s="304"/>
      <c r="C1606" s="304"/>
      <c r="D1606" s="282" t="s">
        <v>290</v>
      </c>
      <c r="E1606" s="218">
        <v>1.53</v>
      </c>
      <c r="F1606" s="218">
        <v>2</v>
      </c>
      <c r="G1606" s="218">
        <f t="shared" si="331"/>
        <v>7.0600000000000005</v>
      </c>
      <c r="H1606" s="218">
        <v>0.5</v>
      </c>
      <c r="I1606" s="218">
        <f t="shared" si="332"/>
        <v>3.5300000000000002</v>
      </c>
      <c r="J1606" s="219"/>
      <c r="K1606" s="218">
        <f t="shared" si="333"/>
        <v>0</v>
      </c>
      <c r="L1606" s="21"/>
      <c r="O1606" s="112"/>
      <c r="P1606" s="112"/>
      <c r="Q1606" s="112"/>
      <c r="R1606" s="112"/>
      <c r="S1606" s="112"/>
      <c r="T1606" s="112"/>
    </row>
    <row r="1607" spans="1:20" s="281" customFormat="1" ht="18" customHeight="1" x14ac:dyDescent="0.25">
      <c r="A1607" s="228"/>
      <c r="B1607" s="304"/>
      <c r="C1607" s="304"/>
      <c r="D1607" s="282" t="s">
        <v>292</v>
      </c>
      <c r="E1607" s="218">
        <v>1.53</v>
      </c>
      <c r="F1607" s="218">
        <v>2</v>
      </c>
      <c r="G1607" s="218">
        <f t="shared" si="331"/>
        <v>7.0600000000000005</v>
      </c>
      <c r="H1607" s="218">
        <v>0.5</v>
      </c>
      <c r="I1607" s="218">
        <f t="shared" si="332"/>
        <v>3.5300000000000002</v>
      </c>
      <c r="J1607" s="219"/>
      <c r="K1607" s="218">
        <f t="shared" si="333"/>
        <v>0</v>
      </c>
      <c r="L1607" s="21"/>
      <c r="O1607" s="112"/>
      <c r="P1607" s="112"/>
      <c r="Q1607" s="112"/>
      <c r="R1607" s="112"/>
      <c r="S1607" s="112"/>
      <c r="T1607" s="112"/>
    </row>
    <row r="1608" spans="1:20" s="281" customFormat="1" ht="18" customHeight="1" x14ac:dyDescent="0.25">
      <c r="A1608" s="228"/>
      <c r="B1608" s="304"/>
      <c r="C1608" s="304"/>
      <c r="D1608" s="282" t="s">
        <v>293</v>
      </c>
      <c r="E1608" s="218">
        <v>3.2</v>
      </c>
      <c r="F1608" s="218">
        <v>3.4</v>
      </c>
      <c r="G1608" s="218">
        <f t="shared" si="331"/>
        <v>13.2</v>
      </c>
      <c r="H1608" s="218">
        <v>0.5</v>
      </c>
      <c r="I1608" s="218">
        <f t="shared" si="332"/>
        <v>6.6</v>
      </c>
      <c r="J1608" s="219"/>
      <c r="K1608" s="218">
        <f t="shared" si="333"/>
        <v>0</v>
      </c>
      <c r="L1608" s="21"/>
      <c r="O1608" s="112"/>
      <c r="P1608" s="112"/>
      <c r="Q1608" s="112"/>
      <c r="R1608" s="112"/>
      <c r="S1608" s="112"/>
      <c r="T1608" s="112"/>
    </row>
    <row r="1609" spans="1:20" s="281" customFormat="1" ht="18" customHeight="1" x14ac:dyDescent="0.25">
      <c r="A1609" s="228"/>
      <c r="B1609" s="304"/>
      <c r="C1609" s="304"/>
      <c r="D1609" s="282" t="s">
        <v>294</v>
      </c>
      <c r="E1609" s="218">
        <v>3.2</v>
      </c>
      <c r="F1609" s="218">
        <v>4.5</v>
      </c>
      <c r="G1609" s="218">
        <f t="shared" si="331"/>
        <v>15.4</v>
      </c>
      <c r="H1609" s="218">
        <v>0.5</v>
      </c>
      <c r="I1609" s="218">
        <f t="shared" si="332"/>
        <v>7.7</v>
      </c>
      <c r="J1609" s="219"/>
      <c r="K1609" s="218">
        <f t="shared" si="333"/>
        <v>0</v>
      </c>
      <c r="L1609" s="21"/>
      <c r="O1609" s="112"/>
      <c r="P1609" s="112"/>
      <c r="Q1609" s="112"/>
      <c r="R1609" s="112"/>
      <c r="S1609" s="112"/>
      <c r="T1609" s="112"/>
    </row>
    <row r="1610" spans="1:20" s="281" customFormat="1" ht="18" customHeight="1" x14ac:dyDescent="0.25">
      <c r="A1610" s="228"/>
      <c r="B1610" s="304"/>
      <c r="C1610" s="304"/>
      <c r="D1610" s="282" t="s">
        <v>295</v>
      </c>
      <c r="E1610" s="218">
        <v>1.55</v>
      </c>
      <c r="F1610" s="218">
        <v>0.95</v>
      </c>
      <c r="G1610" s="218">
        <f t="shared" si="331"/>
        <v>5</v>
      </c>
      <c r="H1610" s="218">
        <v>0.5</v>
      </c>
      <c r="I1610" s="218">
        <f t="shared" si="332"/>
        <v>2.5</v>
      </c>
      <c r="J1610" s="219"/>
      <c r="K1610" s="218">
        <f t="shared" si="333"/>
        <v>0</v>
      </c>
      <c r="L1610" s="21"/>
      <c r="O1610" s="112"/>
      <c r="P1610" s="112"/>
      <c r="Q1610" s="112"/>
      <c r="R1610" s="112"/>
      <c r="S1610" s="112"/>
      <c r="T1610" s="112"/>
    </row>
    <row r="1611" spans="1:20" s="281" customFormat="1" ht="18" customHeight="1" x14ac:dyDescent="0.25">
      <c r="A1611" s="228"/>
      <c r="B1611" s="304"/>
      <c r="C1611" s="304"/>
      <c r="D1611" s="282"/>
      <c r="E1611" s="218"/>
      <c r="F1611" s="218"/>
      <c r="G1611" s="218"/>
      <c r="H1611" s="218"/>
      <c r="I1611" s="218"/>
      <c r="J1611" s="219"/>
      <c r="K1611" s="311">
        <f>SUM(K1596:K1610)</f>
        <v>0</v>
      </c>
      <c r="L1611" s="21"/>
      <c r="O1611" s="112"/>
      <c r="P1611" s="112"/>
      <c r="Q1611" s="112"/>
      <c r="R1611" s="112"/>
      <c r="S1611" s="112"/>
      <c r="T1611" s="112"/>
    </row>
    <row r="1612" spans="1:20" s="281" customFormat="1" ht="18" customHeight="1" x14ac:dyDescent="0.25">
      <c r="A1612" s="228"/>
      <c r="B1612" s="312" t="str">
        <f>'Planila Orçamentária'!C148</f>
        <v xml:space="preserve">Bota-fora </v>
      </c>
      <c r="C1612" s="304"/>
      <c r="D1612" s="282"/>
      <c r="E1612" s="218"/>
      <c r="F1612" s="218"/>
      <c r="G1612" s="218"/>
      <c r="H1612" s="218"/>
      <c r="I1612" s="218"/>
      <c r="J1612" s="219"/>
      <c r="K1612" s="311"/>
      <c r="L1612" s="21"/>
      <c r="O1612" s="112"/>
      <c r="P1612" s="112"/>
      <c r="Q1612" s="112"/>
      <c r="R1612" s="112"/>
      <c r="S1612" s="112"/>
      <c r="T1612" s="112"/>
    </row>
    <row r="1613" spans="1:20" s="281" customFormat="1" ht="18" customHeight="1" x14ac:dyDescent="0.25">
      <c r="A1613" s="228"/>
      <c r="B1613" s="304"/>
      <c r="C1613" s="304"/>
      <c r="D1613" s="282" t="s">
        <v>282</v>
      </c>
      <c r="E1613" s="218">
        <v>4.3499999999999996</v>
      </c>
      <c r="F1613" s="218">
        <v>4.3</v>
      </c>
      <c r="G1613" s="218">
        <f>E1613*2+F1613*2</f>
        <v>17.299999999999997</v>
      </c>
      <c r="H1613" s="218">
        <v>0.2</v>
      </c>
      <c r="I1613" s="218">
        <f>G1613*H1613</f>
        <v>3.4599999999999995</v>
      </c>
      <c r="J1613" s="219"/>
      <c r="K1613" s="218">
        <f>J1613</f>
        <v>0</v>
      </c>
      <c r="L1613" s="21"/>
      <c r="O1613" s="112"/>
      <c r="P1613" s="112"/>
      <c r="Q1613" s="112"/>
      <c r="R1613" s="112"/>
      <c r="S1613" s="112"/>
      <c r="T1613" s="112"/>
    </row>
    <row r="1614" spans="1:20" s="281" customFormat="1" ht="18" customHeight="1" x14ac:dyDescent="0.25">
      <c r="A1614" s="228"/>
      <c r="B1614" s="304"/>
      <c r="C1614" s="304"/>
      <c r="D1614" s="282" t="s">
        <v>283</v>
      </c>
      <c r="E1614" s="218">
        <v>2.85</v>
      </c>
      <c r="F1614" s="218">
        <v>4</v>
      </c>
      <c r="G1614" s="218">
        <f t="shared" ref="G1614:G1627" si="334">E1614*2+F1614*2</f>
        <v>13.7</v>
      </c>
      <c r="H1614" s="218">
        <v>0.2</v>
      </c>
      <c r="I1614" s="218">
        <f t="shared" ref="I1614:I1627" si="335">G1614*H1614</f>
        <v>2.74</v>
      </c>
      <c r="J1614" s="219"/>
      <c r="K1614" s="218">
        <f t="shared" ref="K1614:K1627" si="336">J1614</f>
        <v>0</v>
      </c>
      <c r="L1614" s="21"/>
      <c r="O1614" s="112"/>
      <c r="P1614" s="112"/>
      <c r="Q1614" s="112"/>
      <c r="R1614" s="112"/>
      <c r="S1614" s="112"/>
      <c r="T1614" s="112"/>
    </row>
    <row r="1615" spans="1:20" s="281" customFormat="1" ht="18" customHeight="1" x14ac:dyDescent="0.25">
      <c r="A1615" s="228"/>
      <c r="B1615" s="304"/>
      <c r="C1615" s="304"/>
      <c r="D1615" s="282" t="s">
        <v>298</v>
      </c>
      <c r="E1615" s="218">
        <v>2.85</v>
      </c>
      <c r="F1615" s="218">
        <v>4</v>
      </c>
      <c r="G1615" s="218">
        <f t="shared" si="334"/>
        <v>13.7</v>
      </c>
      <c r="H1615" s="218">
        <v>0.2</v>
      </c>
      <c r="I1615" s="218">
        <f t="shared" si="335"/>
        <v>2.74</v>
      </c>
      <c r="J1615" s="219"/>
      <c r="K1615" s="218">
        <f t="shared" si="336"/>
        <v>0</v>
      </c>
      <c r="L1615" s="21"/>
      <c r="O1615" s="112"/>
      <c r="P1615" s="112"/>
      <c r="Q1615" s="112"/>
      <c r="R1615" s="112"/>
      <c r="S1615" s="112"/>
      <c r="T1615" s="112"/>
    </row>
    <row r="1616" spans="1:20" s="281" customFormat="1" ht="18" customHeight="1" x14ac:dyDescent="0.25">
      <c r="A1616" s="228"/>
      <c r="B1616" s="304"/>
      <c r="C1616" s="304"/>
      <c r="D1616" s="282" t="s">
        <v>284</v>
      </c>
      <c r="E1616" s="218">
        <v>4.3499999999999996</v>
      </c>
      <c r="F1616" s="218">
        <v>4.3499999999999996</v>
      </c>
      <c r="G1616" s="218">
        <f t="shared" si="334"/>
        <v>17.399999999999999</v>
      </c>
      <c r="H1616" s="218">
        <v>0.2</v>
      </c>
      <c r="I1616" s="218">
        <f t="shared" si="335"/>
        <v>3.48</v>
      </c>
      <c r="J1616" s="219"/>
      <c r="K1616" s="218">
        <f t="shared" si="336"/>
        <v>0</v>
      </c>
      <c r="L1616" s="21"/>
      <c r="O1616" s="112"/>
      <c r="P1616" s="112"/>
      <c r="Q1616" s="112"/>
      <c r="R1616" s="112"/>
      <c r="S1616" s="112"/>
      <c r="T1616" s="112"/>
    </row>
    <row r="1617" spans="1:20" s="281" customFormat="1" ht="18" customHeight="1" x14ac:dyDescent="0.25">
      <c r="A1617" s="228"/>
      <c r="B1617" s="304"/>
      <c r="C1617" s="304"/>
      <c r="D1617" s="282" t="s">
        <v>285</v>
      </c>
      <c r="E1617" s="218">
        <v>2.74</v>
      </c>
      <c r="F1617" s="218">
        <v>3</v>
      </c>
      <c r="G1617" s="218">
        <f t="shared" si="334"/>
        <v>11.48</v>
      </c>
      <c r="H1617" s="218">
        <v>0.2</v>
      </c>
      <c r="I1617" s="218">
        <f t="shared" si="335"/>
        <v>2.2960000000000003</v>
      </c>
      <c r="J1617" s="219"/>
      <c r="K1617" s="218">
        <f t="shared" si="336"/>
        <v>0</v>
      </c>
      <c r="L1617" s="21"/>
      <c r="O1617" s="112"/>
      <c r="P1617" s="112"/>
      <c r="Q1617" s="112"/>
      <c r="R1617" s="112"/>
      <c r="S1617" s="112"/>
      <c r="T1617" s="112"/>
    </row>
    <row r="1618" spans="1:20" s="281" customFormat="1" ht="18" customHeight="1" x14ac:dyDescent="0.25">
      <c r="A1618" s="228"/>
      <c r="B1618" s="304"/>
      <c r="C1618" s="304"/>
      <c r="D1618" s="282" t="s">
        <v>286</v>
      </c>
      <c r="E1618" s="218">
        <v>1.35</v>
      </c>
      <c r="F1618" s="218">
        <v>10.3</v>
      </c>
      <c r="G1618" s="218">
        <f t="shared" si="334"/>
        <v>23.3</v>
      </c>
      <c r="H1618" s="218">
        <v>0.2</v>
      </c>
      <c r="I1618" s="218">
        <f t="shared" si="335"/>
        <v>4.66</v>
      </c>
      <c r="J1618" s="219"/>
      <c r="K1618" s="218">
        <f t="shared" si="336"/>
        <v>0</v>
      </c>
      <c r="L1618" s="21"/>
      <c r="O1618" s="112"/>
      <c r="P1618" s="112"/>
      <c r="Q1618" s="112"/>
      <c r="R1618" s="112"/>
      <c r="S1618" s="112"/>
      <c r="T1618" s="112"/>
    </row>
    <row r="1619" spans="1:20" s="281" customFormat="1" ht="18" customHeight="1" x14ac:dyDescent="0.25">
      <c r="A1619" s="228"/>
      <c r="B1619" s="304"/>
      <c r="C1619" s="304"/>
      <c r="D1619" s="282" t="s">
        <v>287</v>
      </c>
      <c r="E1619" s="218">
        <v>1.35</v>
      </c>
      <c r="F1619" s="218">
        <v>2.95</v>
      </c>
      <c r="G1619" s="218">
        <f t="shared" si="334"/>
        <v>8.6000000000000014</v>
      </c>
      <c r="H1619" s="218">
        <v>0.2</v>
      </c>
      <c r="I1619" s="218">
        <f t="shared" si="335"/>
        <v>1.7200000000000004</v>
      </c>
      <c r="J1619" s="219"/>
      <c r="K1619" s="218">
        <f t="shared" si="336"/>
        <v>0</v>
      </c>
      <c r="L1619" s="21"/>
      <c r="O1619" s="112"/>
      <c r="P1619" s="112"/>
      <c r="Q1619" s="112"/>
      <c r="R1619" s="112"/>
      <c r="S1619" s="112"/>
      <c r="T1619" s="112"/>
    </row>
    <row r="1620" spans="1:20" s="281" customFormat="1" ht="18" customHeight="1" x14ac:dyDescent="0.25">
      <c r="A1620" s="228"/>
      <c r="B1620" s="304"/>
      <c r="C1620" s="304"/>
      <c r="D1620" s="282" t="s">
        <v>288</v>
      </c>
      <c r="E1620" s="218">
        <v>2.74</v>
      </c>
      <c r="F1620" s="218">
        <v>1.3</v>
      </c>
      <c r="G1620" s="218">
        <f t="shared" si="334"/>
        <v>8.08</v>
      </c>
      <c r="H1620" s="218">
        <v>0.2</v>
      </c>
      <c r="I1620" s="218">
        <f t="shared" si="335"/>
        <v>1.6160000000000001</v>
      </c>
      <c r="J1620" s="219"/>
      <c r="K1620" s="218">
        <f t="shared" si="336"/>
        <v>0</v>
      </c>
      <c r="L1620" s="21"/>
      <c r="O1620" s="112"/>
      <c r="P1620" s="112"/>
      <c r="Q1620" s="112"/>
      <c r="R1620" s="112"/>
      <c r="S1620" s="112"/>
      <c r="T1620" s="112"/>
    </row>
    <row r="1621" spans="1:20" s="281" customFormat="1" ht="18" customHeight="1" x14ac:dyDescent="0.25">
      <c r="A1621" s="228"/>
      <c r="B1621" s="304"/>
      <c r="C1621" s="304"/>
      <c r="D1621" s="282" t="s">
        <v>291</v>
      </c>
      <c r="E1621" s="218">
        <v>1.8</v>
      </c>
      <c r="F1621" s="218">
        <v>4.45</v>
      </c>
      <c r="G1621" s="218">
        <f t="shared" si="334"/>
        <v>12.5</v>
      </c>
      <c r="H1621" s="218">
        <v>0.2</v>
      </c>
      <c r="I1621" s="218">
        <f t="shared" si="335"/>
        <v>2.5</v>
      </c>
      <c r="J1621" s="219"/>
      <c r="K1621" s="218">
        <f t="shared" si="336"/>
        <v>0</v>
      </c>
      <c r="L1621" s="21"/>
      <c r="O1621" s="112"/>
      <c r="P1621" s="112"/>
      <c r="Q1621" s="112"/>
      <c r="R1621" s="112"/>
      <c r="S1621" s="112"/>
      <c r="T1621" s="112"/>
    </row>
    <row r="1622" spans="1:20" s="281" customFormat="1" ht="18" customHeight="1" x14ac:dyDescent="0.25">
      <c r="A1622" s="228"/>
      <c r="B1622" s="304"/>
      <c r="C1622" s="304"/>
      <c r="D1622" s="282" t="s">
        <v>289</v>
      </c>
      <c r="E1622" s="218">
        <v>3.2</v>
      </c>
      <c r="F1622" s="218">
        <v>1.64</v>
      </c>
      <c r="G1622" s="218">
        <f t="shared" si="334"/>
        <v>9.68</v>
      </c>
      <c r="H1622" s="218">
        <v>0.2</v>
      </c>
      <c r="I1622" s="218">
        <f t="shared" si="335"/>
        <v>1.9359999999999999</v>
      </c>
      <c r="J1622" s="219"/>
      <c r="K1622" s="218">
        <f t="shared" si="336"/>
        <v>0</v>
      </c>
      <c r="L1622" s="21"/>
      <c r="O1622" s="112"/>
      <c r="P1622" s="112"/>
      <c r="Q1622" s="112"/>
      <c r="R1622" s="112"/>
      <c r="S1622" s="112"/>
      <c r="T1622" s="112"/>
    </row>
    <row r="1623" spans="1:20" s="281" customFormat="1" ht="18" customHeight="1" x14ac:dyDescent="0.25">
      <c r="A1623" s="228"/>
      <c r="B1623" s="304"/>
      <c r="C1623" s="304"/>
      <c r="D1623" s="282" t="s">
        <v>290</v>
      </c>
      <c r="E1623" s="218">
        <v>1.53</v>
      </c>
      <c r="F1623" s="218">
        <v>2</v>
      </c>
      <c r="G1623" s="218">
        <f t="shared" si="334"/>
        <v>7.0600000000000005</v>
      </c>
      <c r="H1623" s="218">
        <v>0.2</v>
      </c>
      <c r="I1623" s="218">
        <f t="shared" si="335"/>
        <v>1.4120000000000001</v>
      </c>
      <c r="J1623" s="219"/>
      <c r="K1623" s="218">
        <f t="shared" si="336"/>
        <v>0</v>
      </c>
      <c r="L1623" s="21"/>
      <c r="O1623" s="112"/>
      <c r="P1623" s="112"/>
      <c r="Q1623" s="112"/>
      <c r="R1623" s="112"/>
      <c r="S1623" s="112"/>
      <c r="T1623" s="112"/>
    </row>
    <row r="1624" spans="1:20" s="281" customFormat="1" ht="18" customHeight="1" x14ac:dyDescent="0.25">
      <c r="A1624" s="228"/>
      <c r="B1624" s="304"/>
      <c r="C1624" s="304"/>
      <c r="D1624" s="282" t="s">
        <v>292</v>
      </c>
      <c r="E1624" s="218">
        <v>1.53</v>
      </c>
      <c r="F1624" s="218">
        <v>2</v>
      </c>
      <c r="G1624" s="218">
        <f t="shared" si="334"/>
        <v>7.0600000000000005</v>
      </c>
      <c r="H1624" s="218">
        <v>0.2</v>
      </c>
      <c r="I1624" s="218">
        <f t="shared" si="335"/>
        <v>1.4120000000000001</v>
      </c>
      <c r="J1624" s="219"/>
      <c r="K1624" s="218">
        <f t="shared" si="336"/>
        <v>0</v>
      </c>
      <c r="L1624" s="21"/>
      <c r="O1624" s="112"/>
      <c r="P1624" s="112"/>
      <c r="Q1624" s="112"/>
      <c r="R1624" s="112"/>
      <c r="S1624" s="112"/>
      <c r="T1624" s="112"/>
    </row>
    <row r="1625" spans="1:20" s="281" customFormat="1" ht="18" customHeight="1" x14ac:dyDescent="0.25">
      <c r="A1625" s="228"/>
      <c r="B1625" s="304"/>
      <c r="C1625" s="304"/>
      <c r="D1625" s="282" t="s">
        <v>293</v>
      </c>
      <c r="E1625" s="218">
        <v>3.2</v>
      </c>
      <c r="F1625" s="218">
        <v>3.4</v>
      </c>
      <c r="G1625" s="218">
        <f t="shared" si="334"/>
        <v>13.2</v>
      </c>
      <c r="H1625" s="218">
        <v>0.2</v>
      </c>
      <c r="I1625" s="218">
        <f t="shared" si="335"/>
        <v>2.64</v>
      </c>
      <c r="J1625" s="219"/>
      <c r="K1625" s="218">
        <f t="shared" si="336"/>
        <v>0</v>
      </c>
      <c r="L1625" s="21"/>
      <c r="O1625" s="112"/>
      <c r="P1625" s="112"/>
      <c r="Q1625" s="112"/>
      <c r="R1625" s="112"/>
      <c r="S1625" s="112"/>
      <c r="T1625" s="112"/>
    </row>
    <row r="1626" spans="1:20" s="281" customFormat="1" ht="18" customHeight="1" x14ac:dyDescent="0.25">
      <c r="A1626" s="228"/>
      <c r="B1626" s="304"/>
      <c r="C1626" s="304"/>
      <c r="D1626" s="282" t="s">
        <v>294</v>
      </c>
      <c r="E1626" s="218">
        <v>3.2</v>
      </c>
      <c r="F1626" s="218">
        <v>4.5</v>
      </c>
      <c r="G1626" s="218">
        <f t="shared" si="334"/>
        <v>15.4</v>
      </c>
      <c r="H1626" s="218">
        <v>0.2</v>
      </c>
      <c r="I1626" s="218">
        <f t="shared" si="335"/>
        <v>3.08</v>
      </c>
      <c r="J1626" s="219"/>
      <c r="K1626" s="218">
        <f t="shared" si="336"/>
        <v>0</v>
      </c>
      <c r="L1626" s="21"/>
      <c r="O1626" s="112"/>
      <c r="P1626" s="112"/>
      <c r="Q1626" s="112"/>
      <c r="R1626" s="112"/>
      <c r="S1626" s="112"/>
      <c r="T1626" s="112"/>
    </row>
    <row r="1627" spans="1:20" s="281" customFormat="1" ht="18" customHeight="1" x14ac:dyDescent="0.25">
      <c r="A1627" s="228"/>
      <c r="B1627" s="304"/>
      <c r="C1627" s="304"/>
      <c r="D1627" s="282" t="s">
        <v>295</v>
      </c>
      <c r="E1627" s="218">
        <v>1.55</v>
      </c>
      <c r="F1627" s="218">
        <v>0.95</v>
      </c>
      <c r="G1627" s="218">
        <f t="shared" si="334"/>
        <v>5</v>
      </c>
      <c r="H1627" s="218">
        <v>0.2</v>
      </c>
      <c r="I1627" s="218">
        <f t="shared" si="335"/>
        <v>1</v>
      </c>
      <c r="J1627" s="219"/>
      <c r="K1627" s="218">
        <f t="shared" si="336"/>
        <v>0</v>
      </c>
      <c r="L1627" s="21"/>
      <c r="O1627" s="112"/>
      <c r="P1627" s="112"/>
      <c r="Q1627" s="112"/>
      <c r="R1627" s="112"/>
      <c r="S1627" s="112"/>
      <c r="T1627" s="112"/>
    </row>
    <row r="1628" spans="1:20" s="281" customFormat="1" ht="18" customHeight="1" x14ac:dyDescent="0.25">
      <c r="A1628" s="228"/>
      <c r="B1628" s="304"/>
      <c r="C1628" s="304"/>
      <c r="D1628" s="282"/>
      <c r="E1628" s="218"/>
      <c r="F1628" s="218"/>
      <c r="G1628" s="218"/>
      <c r="H1628" s="218"/>
      <c r="I1628" s="218"/>
      <c r="J1628" s="219"/>
      <c r="K1628" s="311">
        <f>SUM(K1613:K1627)</f>
        <v>0</v>
      </c>
      <c r="L1628" s="21"/>
      <c r="O1628" s="112"/>
      <c r="P1628" s="112"/>
      <c r="Q1628" s="112"/>
      <c r="R1628" s="112"/>
      <c r="S1628" s="112"/>
      <c r="T1628" s="112"/>
    </row>
    <row r="1629" spans="1:20" s="281" customFormat="1" ht="18" customHeight="1" x14ac:dyDescent="0.25">
      <c r="A1629" s="228"/>
      <c r="B1629" s="312" t="str">
        <f>'Planila Orçamentária'!C149</f>
        <v>Fundação em pedra argamassada</v>
      </c>
      <c r="C1629" s="304"/>
      <c r="D1629" s="282"/>
      <c r="E1629" s="218"/>
      <c r="F1629" s="218"/>
      <c r="G1629" s="218"/>
      <c r="H1629" s="218"/>
      <c r="I1629" s="218"/>
      <c r="J1629" s="219"/>
      <c r="K1629" s="311"/>
      <c r="L1629" s="21"/>
      <c r="O1629" s="112"/>
      <c r="P1629" s="112"/>
      <c r="Q1629" s="112"/>
      <c r="R1629" s="112"/>
      <c r="S1629" s="112"/>
      <c r="T1629" s="112"/>
    </row>
    <row r="1630" spans="1:20" s="281" customFormat="1" ht="18" customHeight="1" x14ac:dyDescent="0.25">
      <c r="A1630" s="228"/>
      <c r="B1630" s="304"/>
      <c r="C1630" s="304"/>
      <c r="D1630" s="282" t="s">
        <v>282</v>
      </c>
      <c r="E1630" s="218">
        <v>4.3499999999999996</v>
      </c>
      <c r="F1630" s="218">
        <v>4.3</v>
      </c>
      <c r="G1630" s="218">
        <f>E1630*2+F1630*2</f>
        <v>17.299999999999997</v>
      </c>
      <c r="H1630" s="218">
        <v>0.2</v>
      </c>
      <c r="I1630" s="218">
        <f>G1630*H1630</f>
        <v>3.4599999999999995</v>
      </c>
      <c r="J1630" s="219"/>
      <c r="K1630" s="218">
        <f>J1630</f>
        <v>0</v>
      </c>
      <c r="L1630" s="21"/>
      <c r="O1630" s="112"/>
      <c r="P1630" s="112"/>
      <c r="Q1630" s="112"/>
      <c r="R1630" s="112"/>
      <c r="S1630" s="112"/>
      <c r="T1630" s="112"/>
    </row>
    <row r="1631" spans="1:20" s="281" customFormat="1" ht="18" customHeight="1" x14ac:dyDescent="0.25">
      <c r="A1631" s="228"/>
      <c r="B1631" s="304"/>
      <c r="C1631" s="304"/>
      <c r="D1631" s="282" t="s">
        <v>283</v>
      </c>
      <c r="E1631" s="218">
        <v>2.85</v>
      </c>
      <c r="F1631" s="218">
        <v>4</v>
      </c>
      <c r="G1631" s="218">
        <f t="shared" ref="G1631:G1644" si="337">E1631*2+F1631*2</f>
        <v>13.7</v>
      </c>
      <c r="H1631" s="218">
        <v>0.2</v>
      </c>
      <c r="I1631" s="218">
        <f t="shared" ref="I1631:I1644" si="338">G1631*H1631</f>
        <v>2.74</v>
      </c>
      <c r="J1631" s="219"/>
      <c r="K1631" s="218">
        <f t="shared" ref="K1631:K1644" si="339">J1631</f>
        <v>0</v>
      </c>
      <c r="L1631" s="21"/>
      <c r="O1631" s="112"/>
      <c r="P1631" s="112"/>
      <c r="Q1631" s="112"/>
      <c r="R1631" s="112"/>
      <c r="S1631" s="112"/>
      <c r="T1631" s="112"/>
    </row>
    <row r="1632" spans="1:20" s="281" customFormat="1" ht="18" customHeight="1" x14ac:dyDescent="0.25">
      <c r="A1632" s="228"/>
      <c r="B1632" s="304"/>
      <c r="C1632" s="304"/>
      <c r="D1632" s="282" t="s">
        <v>298</v>
      </c>
      <c r="E1632" s="218">
        <v>2.85</v>
      </c>
      <c r="F1632" s="218">
        <v>4</v>
      </c>
      <c r="G1632" s="218">
        <f t="shared" si="337"/>
        <v>13.7</v>
      </c>
      <c r="H1632" s="218">
        <v>0.2</v>
      </c>
      <c r="I1632" s="218">
        <f t="shared" si="338"/>
        <v>2.74</v>
      </c>
      <c r="J1632" s="219"/>
      <c r="K1632" s="218">
        <f t="shared" si="339"/>
        <v>0</v>
      </c>
      <c r="L1632" s="21"/>
      <c r="O1632" s="112"/>
      <c r="P1632" s="112"/>
      <c r="Q1632" s="112"/>
      <c r="R1632" s="112"/>
      <c r="S1632" s="112"/>
      <c r="T1632" s="112"/>
    </row>
    <row r="1633" spans="1:20" s="281" customFormat="1" ht="18" customHeight="1" x14ac:dyDescent="0.25">
      <c r="A1633" s="228"/>
      <c r="B1633" s="304"/>
      <c r="C1633" s="304"/>
      <c r="D1633" s="282" t="s">
        <v>284</v>
      </c>
      <c r="E1633" s="218">
        <v>4.3499999999999996</v>
      </c>
      <c r="F1633" s="218">
        <v>4.3499999999999996</v>
      </c>
      <c r="G1633" s="218">
        <f t="shared" si="337"/>
        <v>17.399999999999999</v>
      </c>
      <c r="H1633" s="218">
        <v>0.2</v>
      </c>
      <c r="I1633" s="218">
        <f t="shared" si="338"/>
        <v>3.48</v>
      </c>
      <c r="J1633" s="219"/>
      <c r="K1633" s="218">
        <f t="shared" si="339"/>
        <v>0</v>
      </c>
      <c r="L1633" s="21"/>
      <c r="O1633" s="112"/>
      <c r="P1633" s="112"/>
      <c r="Q1633" s="112"/>
      <c r="R1633" s="112"/>
      <c r="S1633" s="112"/>
      <c r="T1633" s="112"/>
    </row>
    <row r="1634" spans="1:20" s="281" customFormat="1" ht="18" customHeight="1" x14ac:dyDescent="0.25">
      <c r="A1634" s="228"/>
      <c r="B1634" s="304"/>
      <c r="C1634" s="304"/>
      <c r="D1634" s="282" t="s">
        <v>285</v>
      </c>
      <c r="E1634" s="218">
        <v>2.74</v>
      </c>
      <c r="F1634" s="218">
        <v>3</v>
      </c>
      <c r="G1634" s="218">
        <f t="shared" si="337"/>
        <v>11.48</v>
      </c>
      <c r="H1634" s="218">
        <v>0.2</v>
      </c>
      <c r="I1634" s="218">
        <f t="shared" si="338"/>
        <v>2.2960000000000003</v>
      </c>
      <c r="J1634" s="219"/>
      <c r="K1634" s="218">
        <f t="shared" si="339"/>
        <v>0</v>
      </c>
      <c r="L1634" s="21"/>
      <c r="O1634" s="112"/>
      <c r="P1634" s="112"/>
      <c r="Q1634" s="112"/>
      <c r="R1634" s="112"/>
      <c r="S1634" s="112"/>
      <c r="T1634" s="112"/>
    </row>
    <row r="1635" spans="1:20" s="281" customFormat="1" ht="18" customHeight="1" x14ac:dyDescent="0.25">
      <c r="A1635" s="228"/>
      <c r="B1635" s="304"/>
      <c r="C1635" s="304"/>
      <c r="D1635" s="282" t="s">
        <v>286</v>
      </c>
      <c r="E1635" s="218">
        <v>1.35</v>
      </c>
      <c r="F1635" s="218">
        <v>10.3</v>
      </c>
      <c r="G1635" s="218">
        <f t="shared" si="337"/>
        <v>23.3</v>
      </c>
      <c r="H1635" s="218">
        <v>0.2</v>
      </c>
      <c r="I1635" s="218">
        <f t="shared" si="338"/>
        <v>4.66</v>
      </c>
      <c r="J1635" s="219"/>
      <c r="K1635" s="218">
        <f t="shared" si="339"/>
        <v>0</v>
      </c>
      <c r="L1635" s="21"/>
      <c r="O1635" s="112"/>
      <c r="P1635" s="112"/>
      <c r="Q1635" s="112"/>
      <c r="R1635" s="112"/>
      <c r="S1635" s="112"/>
      <c r="T1635" s="112"/>
    </row>
    <row r="1636" spans="1:20" s="281" customFormat="1" ht="18" customHeight="1" x14ac:dyDescent="0.25">
      <c r="A1636" s="228"/>
      <c r="B1636" s="304"/>
      <c r="C1636" s="304"/>
      <c r="D1636" s="282" t="s">
        <v>287</v>
      </c>
      <c r="E1636" s="218">
        <v>1.35</v>
      </c>
      <c r="F1636" s="218">
        <v>2.95</v>
      </c>
      <c r="G1636" s="218">
        <f t="shared" si="337"/>
        <v>8.6000000000000014</v>
      </c>
      <c r="H1636" s="218">
        <v>0.2</v>
      </c>
      <c r="I1636" s="218">
        <f t="shared" si="338"/>
        <v>1.7200000000000004</v>
      </c>
      <c r="J1636" s="219"/>
      <c r="K1636" s="218">
        <f t="shared" si="339"/>
        <v>0</v>
      </c>
      <c r="L1636" s="21"/>
      <c r="O1636" s="112"/>
      <c r="P1636" s="112"/>
      <c r="Q1636" s="112"/>
      <c r="R1636" s="112"/>
      <c r="S1636" s="112"/>
      <c r="T1636" s="112"/>
    </row>
    <row r="1637" spans="1:20" s="281" customFormat="1" ht="18" customHeight="1" x14ac:dyDescent="0.25">
      <c r="A1637" s="228"/>
      <c r="B1637" s="304"/>
      <c r="C1637" s="304"/>
      <c r="D1637" s="282" t="s">
        <v>288</v>
      </c>
      <c r="E1637" s="218">
        <v>2.74</v>
      </c>
      <c r="F1637" s="218">
        <v>1.3</v>
      </c>
      <c r="G1637" s="218">
        <f t="shared" si="337"/>
        <v>8.08</v>
      </c>
      <c r="H1637" s="218">
        <v>0.2</v>
      </c>
      <c r="I1637" s="218">
        <f t="shared" si="338"/>
        <v>1.6160000000000001</v>
      </c>
      <c r="J1637" s="219"/>
      <c r="K1637" s="218">
        <f t="shared" si="339"/>
        <v>0</v>
      </c>
      <c r="L1637" s="21"/>
      <c r="O1637" s="112"/>
      <c r="P1637" s="112"/>
      <c r="Q1637" s="112"/>
      <c r="R1637" s="112"/>
      <c r="S1637" s="112"/>
      <c r="T1637" s="112"/>
    </row>
    <row r="1638" spans="1:20" s="281" customFormat="1" ht="18" customHeight="1" x14ac:dyDescent="0.25">
      <c r="A1638" s="228"/>
      <c r="B1638" s="304"/>
      <c r="C1638" s="304"/>
      <c r="D1638" s="282" t="s">
        <v>291</v>
      </c>
      <c r="E1638" s="218">
        <v>1.8</v>
      </c>
      <c r="F1638" s="218">
        <v>4.45</v>
      </c>
      <c r="G1638" s="218">
        <f t="shared" si="337"/>
        <v>12.5</v>
      </c>
      <c r="H1638" s="218">
        <v>0.2</v>
      </c>
      <c r="I1638" s="218">
        <f t="shared" si="338"/>
        <v>2.5</v>
      </c>
      <c r="J1638" s="219"/>
      <c r="K1638" s="218">
        <f t="shared" si="339"/>
        <v>0</v>
      </c>
      <c r="L1638" s="21"/>
      <c r="O1638" s="112"/>
      <c r="P1638" s="112"/>
      <c r="Q1638" s="112"/>
      <c r="R1638" s="112"/>
      <c r="S1638" s="112"/>
      <c r="T1638" s="112"/>
    </row>
    <row r="1639" spans="1:20" s="281" customFormat="1" ht="18" customHeight="1" x14ac:dyDescent="0.25">
      <c r="A1639" s="228"/>
      <c r="B1639" s="304"/>
      <c r="C1639" s="304"/>
      <c r="D1639" s="282" t="s">
        <v>289</v>
      </c>
      <c r="E1639" s="218">
        <v>3.2</v>
      </c>
      <c r="F1639" s="218">
        <v>1.64</v>
      </c>
      <c r="G1639" s="218">
        <f t="shared" si="337"/>
        <v>9.68</v>
      </c>
      <c r="H1639" s="218">
        <v>0.2</v>
      </c>
      <c r="I1639" s="218">
        <f t="shared" si="338"/>
        <v>1.9359999999999999</v>
      </c>
      <c r="J1639" s="219"/>
      <c r="K1639" s="218">
        <f t="shared" si="339"/>
        <v>0</v>
      </c>
      <c r="L1639" s="21"/>
      <c r="O1639" s="112"/>
      <c r="P1639" s="112"/>
      <c r="Q1639" s="112"/>
      <c r="R1639" s="112"/>
      <c r="S1639" s="112"/>
      <c r="T1639" s="112"/>
    </row>
    <row r="1640" spans="1:20" s="281" customFormat="1" ht="18" customHeight="1" x14ac:dyDescent="0.25">
      <c r="A1640" s="228"/>
      <c r="B1640" s="304"/>
      <c r="C1640" s="304"/>
      <c r="D1640" s="282" t="s">
        <v>290</v>
      </c>
      <c r="E1640" s="218">
        <v>1.53</v>
      </c>
      <c r="F1640" s="218">
        <v>2</v>
      </c>
      <c r="G1640" s="218">
        <f t="shared" si="337"/>
        <v>7.0600000000000005</v>
      </c>
      <c r="H1640" s="218">
        <v>0.2</v>
      </c>
      <c r="I1640" s="218">
        <f t="shared" si="338"/>
        <v>1.4120000000000001</v>
      </c>
      <c r="J1640" s="219"/>
      <c r="K1640" s="218">
        <f t="shared" si="339"/>
        <v>0</v>
      </c>
      <c r="L1640" s="21"/>
      <c r="O1640" s="112"/>
      <c r="P1640" s="112"/>
      <c r="Q1640" s="112"/>
      <c r="R1640" s="112"/>
      <c r="S1640" s="112"/>
      <c r="T1640" s="112"/>
    </row>
    <row r="1641" spans="1:20" s="281" customFormat="1" ht="18" customHeight="1" x14ac:dyDescent="0.25">
      <c r="A1641" s="228"/>
      <c r="B1641" s="304"/>
      <c r="C1641" s="304"/>
      <c r="D1641" s="282" t="s">
        <v>292</v>
      </c>
      <c r="E1641" s="218">
        <v>1.53</v>
      </c>
      <c r="F1641" s="218">
        <v>2</v>
      </c>
      <c r="G1641" s="218">
        <f t="shared" si="337"/>
        <v>7.0600000000000005</v>
      </c>
      <c r="H1641" s="218">
        <v>0.2</v>
      </c>
      <c r="I1641" s="218">
        <f t="shared" si="338"/>
        <v>1.4120000000000001</v>
      </c>
      <c r="J1641" s="219"/>
      <c r="K1641" s="218">
        <f t="shared" si="339"/>
        <v>0</v>
      </c>
      <c r="L1641" s="21"/>
      <c r="O1641" s="112"/>
      <c r="P1641" s="112"/>
      <c r="Q1641" s="112"/>
      <c r="R1641" s="112"/>
      <c r="S1641" s="112"/>
      <c r="T1641" s="112"/>
    </row>
    <row r="1642" spans="1:20" s="281" customFormat="1" ht="18" customHeight="1" x14ac:dyDescent="0.25">
      <c r="A1642" s="228"/>
      <c r="B1642" s="304"/>
      <c r="C1642" s="304"/>
      <c r="D1642" s="282" t="s">
        <v>293</v>
      </c>
      <c r="E1642" s="218">
        <v>3.2</v>
      </c>
      <c r="F1642" s="218">
        <v>3.4</v>
      </c>
      <c r="G1642" s="218">
        <f t="shared" si="337"/>
        <v>13.2</v>
      </c>
      <c r="H1642" s="218">
        <v>0.2</v>
      </c>
      <c r="I1642" s="218">
        <f t="shared" si="338"/>
        <v>2.64</v>
      </c>
      <c r="J1642" s="219"/>
      <c r="K1642" s="218">
        <f t="shared" si="339"/>
        <v>0</v>
      </c>
      <c r="L1642" s="21"/>
      <c r="O1642" s="112"/>
      <c r="P1642" s="112"/>
      <c r="Q1642" s="112"/>
      <c r="R1642" s="112"/>
      <c r="S1642" s="112"/>
      <c r="T1642" s="112"/>
    </row>
    <row r="1643" spans="1:20" s="281" customFormat="1" ht="18" customHeight="1" x14ac:dyDescent="0.25">
      <c r="A1643" s="228"/>
      <c r="B1643" s="304"/>
      <c r="C1643" s="304"/>
      <c r="D1643" s="282" t="s">
        <v>294</v>
      </c>
      <c r="E1643" s="218">
        <v>3.2</v>
      </c>
      <c r="F1643" s="218">
        <v>4.5</v>
      </c>
      <c r="G1643" s="218">
        <f t="shared" si="337"/>
        <v>15.4</v>
      </c>
      <c r="H1643" s="218">
        <v>0.2</v>
      </c>
      <c r="I1643" s="218">
        <f t="shared" si="338"/>
        <v>3.08</v>
      </c>
      <c r="J1643" s="219"/>
      <c r="K1643" s="218">
        <f t="shared" si="339"/>
        <v>0</v>
      </c>
      <c r="L1643" s="21"/>
      <c r="O1643" s="112"/>
      <c r="P1643" s="112"/>
      <c r="Q1643" s="112"/>
      <c r="R1643" s="112"/>
      <c r="S1643" s="112"/>
      <c r="T1643" s="112"/>
    </row>
    <row r="1644" spans="1:20" s="281" customFormat="1" ht="18" customHeight="1" x14ac:dyDescent="0.25">
      <c r="A1644" s="228"/>
      <c r="B1644" s="304"/>
      <c r="C1644" s="304"/>
      <c r="D1644" s="282" t="s">
        <v>295</v>
      </c>
      <c r="E1644" s="218">
        <v>1.55</v>
      </c>
      <c r="F1644" s="218">
        <v>0.95</v>
      </c>
      <c r="G1644" s="218">
        <f t="shared" si="337"/>
        <v>5</v>
      </c>
      <c r="H1644" s="218">
        <v>0.2</v>
      </c>
      <c r="I1644" s="218">
        <f t="shared" si="338"/>
        <v>1</v>
      </c>
      <c r="J1644" s="219"/>
      <c r="K1644" s="218">
        <f t="shared" si="339"/>
        <v>0</v>
      </c>
      <c r="L1644" s="21"/>
      <c r="O1644" s="112"/>
      <c r="P1644" s="112"/>
      <c r="Q1644" s="112"/>
      <c r="R1644" s="112"/>
      <c r="S1644" s="112"/>
      <c r="T1644" s="112"/>
    </row>
    <row r="1645" spans="1:20" s="281" customFormat="1" ht="18" customHeight="1" x14ac:dyDescent="0.25">
      <c r="A1645" s="228"/>
      <c r="B1645" s="304"/>
      <c r="C1645" s="304"/>
      <c r="D1645" s="282"/>
      <c r="E1645" s="218"/>
      <c r="F1645" s="218"/>
      <c r="G1645" s="218"/>
      <c r="H1645" s="218"/>
      <c r="I1645" s="218"/>
      <c r="J1645" s="219"/>
      <c r="K1645" s="311">
        <f>SUM(K1630:K1644)</f>
        <v>0</v>
      </c>
      <c r="L1645" s="21"/>
      <c r="O1645" s="112"/>
      <c r="P1645" s="112"/>
      <c r="Q1645" s="112"/>
      <c r="R1645" s="112"/>
      <c r="S1645" s="112"/>
      <c r="T1645" s="112"/>
    </row>
    <row r="1646" spans="1:20" s="281" customFormat="1" ht="48" customHeight="1" x14ac:dyDescent="0.25">
      <c r="A1646" s="228"/>
      <c r="B1646" s="312" t="str">
        <f>'Planila Orçamentária'!C150</f>
        <v>Concreto ciclópico</v>
      </c>
      <c r="C1646" s="304"/>
      <c r="D1646" s="282"/>
      <c r="E1646" s="218"/>
      <c r="F1646" s="218"/>
      <c r="G1646" s="218"/>
      <c r="H1646" s="218"/>
      <c r="I1646" s="218"/>
      <c r="J1646" s="219"/>
      <c r="K1646" s="311"/>
      <c r="L1646" s="21"/>
      <c r="O1646" s="112"/>
      <c r="P1646" s="112"/>
      <c r="Q1646" s="112"/>
      <c r="R1646" s="112"/>
      <c r="S1646" s="112"/>
      <c r="T1646" s="112"/>
    </row>
    <row r="1647" spans="1:20" s="281" customFormat="1" ht="18" customHeight="1" x14ac:dyDescent="0.25">
      <c r="A1647" s="228"/>
      <c r="B1647" s="304"/>
      <c r="C1647" s="304"/>
      <c r="D1647" s="282" t="s">
        <v>282</v>
      </c>
      <c r="E1647" s="218">
        <v>4.3499999999999996</v>
      </c>
      <c r="F1647" s="218">
        <v>4.3</v>
      </c>
      <c r="G1647" s="218">
        <f>E1647*2+F1647*2</f>
        <v>17.299999999999997</v>
      </c>
      <c r="H1647" s="218">
        <v>0.1</v>
      </c>
      <c r="I1647" s="218">
        <f>G1647*H1647</f>
        <v>1.7299999999999998</v>
      </c>
      <c r="J1647" s="219"/>
      <c r="K1647" s="218">
        <f>J1647</f>
        <v>0</v>
      </c>
      <c r="L1647" s="21"/>
      <c r="O1647" s="112"/>
      <c r="P1647" s="112"/>
      <c r="Q1647" s="112"/>
      <c r="R1647" s="112"/>
      <c r="S1647" s="112"/>
      <c r="T1647" s="112"/>
    </row>
    <row r="1648" spans="1:20" s="281" customFormat="1" ht="18" customHeight="1" x14ac:dyDescent="0.25">
      <c r="A1648" s="228"/>
      <c r="B1648" s="304"/>
      <c r="C1648" s="304"/>
      <c r="D1648" s="282" t="s">
        <v>283</v>
      </c>
      <c r="E1648" s="218">
        <v>2.85</v>
      </c>
      <c r="F1648" s="218">
        <v>4</v>
      </c>
      <c r="G1648" s="218">
        <f t="shared" ref="G1648:G1661" si="340">E1648*2+F1648*2</f>
        <v>13.7</v>
      </c>
      <c r="H1648" s="218">
        <v>0.1</v>
      </c>
      <c r="I1648" s="218">
        <f t="shared" ref="I1648:I1661" si="341">G1648*H1648</f>
        <v>1.37</v>
      </c>
      <c r="J1648" s="219"/>
      <c r="K1648" s="218">
        <f t="shared" ref="K1648:K1661" si="342">J1648</f>
        <v>0</v>
      </c>
      <c r="L1648" s="21"/>
      <c r="O1648" s="112"/>
      <c r="P1648" s="112"/>
      <c r="Q1648" s="112"/>
      <c r="R1648" s="112"/>
      <c r="S1648" s="112"/>
      <c r="T1648" s="112"/>
    </row>
    <row r="1649" spans="1:20" s="281" customFormat="1" ht="18" customHeight="1" x14ac:dyDescent="0.25">
      <c r="A1649" s="228"/>
      <c r="B1649" s="304"/>
      <c r="C1649" s="304"/>
      <c r="D1649" s="282" t="s">
        <v>298</v>
      </c>
      <c r="E1649" s="218">
        <v>2.85</v>
      </c>
      <c r="F1649" s="218">
        <v>4</v>
      </c>
      <c r="G1649" s="218">
        <f t="shared" si="340"/>
        <v>13.7</v>
      </c>
      <c r="H1649" s="218">
        <v>0.1</v>
      </c>
      <c r="I1649" s="218">
        <f t="shared" si="341"/>
        <v>1.37</v>
      </c>
      <c r="J1649" s="219"/>
      <c r="K1649" s="218">
        <f t="shared" si="342"/>
        <v>0</v>
      </c>
      <c r="L1649" s="21"/>
      <c r="O1649" s="112"/>
      <c r="P1649" s="112"/>
      <c r="Q1649" s="112"/>
      <c r="R1649" s="112"/>
      <c r="S1649" s="112"/>
      <c r="T1649" s="112"/>
    </row>
    <row r="1650" spans="1:20" s="281" customFormat="1" ht="18" customHeight="1" x14ac:dyDescent="0.25">
      <c r="A1650" s="228"/>
      <c r="B1650" s="304"/>
      <c r="C1650" s="304"/>
      <c r="D1650" s="282" t="s">
        <v>284</v>
      </c>
      <c r="E1650" s="218">
        <v>4.3499999999999996</v>
      </c>
      <c r="F1650" s="218">
        <v>4.3499999999999996</v>
      </c>
      <c r="G1650" s="218">
        <f t="shared" si="340"/>
        <v>17.399999999999999</v>
      </c>
      <c r="H1650" s="218">
        <v>0.1</v>
      </c>
      <c r="I1650" s="218">
        <f t="shared" si="341"/>
        <v>1.74</v>
      </c>
      <c r="J1650" s="219"/>
      <c r="K1650" s="218">
        <f t="shared" si="342"/>
        <v>0</v>
      </c>
      <c r="L1650" s="21"/>
      <c r="O1650" s="112"/>
      <c r="P1650" s="112"/>
      <c r="Q1650" s="112"/>
      <c r="R1650" s="112"/>
      <c r="S1650" s="112"/>
      <c r="T1650" s="112"/>
    </row>
    <row r="1651" spans="1:20" s="281" customFormat="1" ht="18" customHeight="1" x14ac:dyDescent="0.25">
      <c r="A1651" s="228"/>
      <c r="B1651" s="304"/>
      <c r="C1651" s="304"/>
      <c r="D1651" s="282" t="s">
        <v>285</v>
      </c>
      <c r="E1651" s="218">
        <v>2.74</v>
      </c>
      <c r="F1651" s="218">
        <v>3</v>
      </c>
      <c r="G1651" s="218">
        <f t="shared" si="340"/>
        <v>11.48</v>
      </c>
      <c r="H1651" s="218">
        <v>0.1</v>
      </c>
      <c r="I1651" s="218">
        <f t="shared" si="341"/>
        <v>1.1480000000000001</v>
      </c>
      <c r="J1651" s="219"/>
      <c r="K1651" s="218">
        <f t="shared" si="342"/>
        <v>0</v>
      </c>
      <c r="L1651" s="21"/>
      <c r="O1651" s="112"/>
      <c r="P1651" s="112"/>
      <c r="Q1651" s="112"/>
      <c r="R1651" s="112"/>
      <c r="S1651" s="112"/>
      <c r="T1651" s="112"/>
    </row>
    <row r="1652" spans="1:20" s="281" customFormat="1" ht="18" customHeight="1" x14ac:dyDescent="0.25">
      <c r="A1652" s="228"/>
      <c r="B1652" s="304"/>
      <c r="C1652" s="304"/>
      <c r="D1652" s="282" t="s">
        <v>286</v>
      </c>
      <c r="E1652" s="218">
        <v>1.35</v>
      </c>
      <c r="F1652" s="218">
        <v>10.3</v>
      </c>
      <c r="G1652" s="218">
        <f t="shared" si="340"/>
        <v>23.3</v>
      </c>
      <c r="H1652" s="218">
        <v>0.1</v>
      </c>
      <c r="I1652" s="218">
        <f t="shared" si="341"/>
        <v>2.33</v>
      </c>
      <c r="J1652" s="219"/>
      <c r="K1652" s="218">
        <f t="shared" si="342"/>
        <v>0</v>
      </c>
      <c r="L1652" s="21"/>
      <c r="O1652" s="112"/>
      <c r="P1652" s="112"/>
      <c r="Q1652" s="112"/>
      <c r="R1652" s="112"/>
      <c r="S1652" s="112"/>
      <c r="T1652" s="112"/>
    </row>
    <row r="1653" spans="1:20" s="281" customFormat="1" ht="18" customHeight="1" x14ac:dyDescent="0.25">
      <c r="A1653" s="228"/>
      <c r="B1653" s="304"/>
      <c r="C1653" s="304"/>
      <c r="D1653" s="282" t="s">
        <v>287</v>
      </c>
      <c r="E1653" s="218">
        <v>1.35</v>
      </c>
      <c r="F1653" s="218">
        <v>2.95</v>
      </c>
      <c r="G1653" s="218">
        <f t="shared" si="340"/>
        <v>8.6000000000000014</v>
      </c>
      <c r="H1653" s="218">
        <v>0.1</v>
      </c>
      <c r="I1653" s="218">
        <f t="shared" si="341"/>
        <v>0.86000000000000021</v>
      </c>
      <c r="J1653" s="219"/>
      <c r="K1653" s="218">
        <f t="shared" si="342"/>
        <v>0</v>
      </c>
      <c r="L1653" s="21"/>
      <c r="O1653" s="112"/>
      <c r="P1653" s="112"/>
      <c r="Q1653" s="112"/>
      <c r="R1653" s="112"/>
      <c r="S1653" s="112"/>
      <c r="T1653" s="112"/>
    </row>
    <row r="1654" spans="1:20" s="281" customFormat="1" ht="18" customHeight="1" x14ac:dyDescent="0.25">
      <c r="A1654" s="228"/>
      <c r="B1654" s="304"/>
      <c r="C1654" s="304"/>
      <c r="D1654" s="282" t="s">
        <v>288</v>
      </c>
      <c r="E1654" s="218">
        <v>2.74</v>
      </c>
      <c r="F1654" s="218">
        <v>1.3</v>
      </c>
      <c r="G1654" s="218">
        <f t="shared" si="340"/>
        <v>8.08</v>
      </c>
      <c r="H1654" s="218">
        <v>0.1</v>
      </c>
      <c r="I1654" s="218">
        <f t="shared" si="341"/>
        <v>0.80800000000000005</v>
      </c>
      <c r="J1654" s="219"/>
      <c r="K1654" s="218">
        <f t="shared" si="342"/>
        <v>0</v>
      </c>
      <c r="L1654" s="21"/>
      <c r="O1654" s="112"/>
      <c r="P1654" s="112"/>
      <c r="Q1654" s="112"/>
      <c r="R1654" s="112"/>
      <c r="S1654" s="112"/>
      <c r="T1654" s="112"/>
    </row>
    <row r="1655" spans="1:20" s="281" customFormat="1" ht="18" customHeight="1" x14ac:dyDescent="0.25">
      <c r="A1655" s="228"/>
      <c r="B1655" s="304"/>
      <c r="C1655" s="304"/>
      <c r="D1655" s="282" t="s">
        <v>291</v>
      </c>
      <c r="E1655" s="218">
        <v>1.8</v>
      </c>
      <c r="F1655" s="218">
        <v>4.45</v>
      </c>
      <c r="G1655" s="218">
        <f t="shared" si="340"/>
        <v>12.5</v>
      </c>
      <c r="H1655" s="218">
        <v>0.1</v>
      </c>
      <c r="I1655" s="218">
        <f t="shared" si="341"/>
        <v>1.25</v>
      </c>
      <c r="J1655" s="219"/>
      <c r="K1655" s="218">
        <f t="shared" si="342"/>
        <v>0</v>
      </c>
      <c r="L1655" s="21"/>
      <c r="O1655" s="112"/>
      <c r="P1655" s="112"/>
      <c r="Q1655" s="112"/>
      <c r="R1655" s="112"/>
      <c r="S1655" s="112"/>
      <c r="T1655" s="112"/>
    </row>
    <row r="1656" spans="1:20" s="281" customFormat="1" ht="18" customHeight="1" x14ac:dyDescent="0.25">
      <c r="A1656" s="228"/>
      <c r="B1656" s="304"/>
      <c r="C1656" s="304"/>
      <c r="D1656" s="282" t="s">
        <v>289</v>
      </c>
      <c r="E1656" s="218">
        <v>3.2</v>
      </c>
      <c r="F1656" s="218">
        <v>1.64</v>
      </c>
      <c r="G1656" s="218">
        <f t="shared" si="340"/>
        <v>9.68</v>
      </c>
      <c r="H1656" s="218">
        <v>0.1</v>
      </c>
      <c r="I1656" s="218">
        <f t="shared" si="341"/>
        <v>0.96799999999999997</v>
      </c>
      <c r="J1656" s="219"/>
      <c r="K1656" s="218">
        <f t="shared" si="342"/>
        <v>0</v>
      </c>
      <c r="L1656" s="21"/>
      <c r="O1656" s="112"/>
      <c r="P1656" s="112"/>
      <c r="Q1656" s="112"/>
      <c r="R1656" s="112"/>
      <c r="S1656" s="112"/>
      <c r="T1656" s="112"/>
    </row>
    <row r="1657" spans="1:20" s="281" customFormat="1" ht="18" customHeight="1" x14ac:dyDescent="0.25">
      <c r="A1657" s="228"/>
      <c r="B1657" s="304"/>
      <c r="C1657" s="304"/>
      <c r="D1657" s="282" t="s">
        <v>290</v>
      </c>
      <c r="E1657" s="218">
        <v>1.53</v>
      </c>
      <c r="F1657" s="218">
        <v>2</v>
      </c>
      <c r="G1657" s="218">
        <f t="shared" si="340"/>
        <v>7.0600000000000005</v>
      </c>
      <c r="H1657" s="218">
        <v>0.1</v>
      </c>
      <c r="I1657" s="218">
        <f t="shared" si="341"/>
        <v>0.70600000000000007</v>
      </c>
      <c r="J1657" s="219"/>
      <c r="K1657" s="218">
        <f t="shared" si="342"/>
        <v>0</v>
      </c>
      <c r="L1657" s="21"/>
      <c r="O1657" s="112"/>
      <c r="P1657" s="112"/>
      <c r="Q1657" s="112"/>
      <c r="R1657" s="112"/>
      <c r="S1657" s="112"/>
      <c r="T1657" s="112"/>
    </row>
    <row r="1658" spans="1:20" s="281" customFormat="1" ht="18" customHeight="1" x14ac:dyDescent="0.25">
      <c r="A1658" s="228"/>
      <c r="B1658" s="304"/>
      <c r="C1658" s="304"/>
      <c r="D1658" s="282" t="s">
        <v>292</v>
      </c>
      <c r="E1658" s="218">
        <v>1.53</v>
      </c>
      <c r="F1658" s="218">
        <v>2</v>
      </c>
      <c r="G1658" s="218">
        <f t="shared" si="340"/>
        <v>7.0600000000000005</v>
      </c>
      <c r="H1658" s="218">
        <v>0.1</v>
      </c>
      <c r="I1658" s="218">
        <f t="shared" si="341"/>
        <v>0.70600000000000007</v>
      </c>
      <c r="J1658" s="219"/>
      <c r="K1658" s="218">
        <f t="shared" si="342"/>
        <v>0</v>
      </c>
      <c r="L1658" s="21"/>
      <c r="O1658" s="112"/>
      <c r="P1658" s="112"/>
      <c r="Q1658" s="112"/>
      <c r="R1658" s="112"/>
      <c r="S1658" s="112"/>
      <c r="T1658" s="112"/>
    </row>
    <row r="1659" spans="1:20" s="281" customFormat="1" ht="18" customHeight="1" x14ac:dyDescent="0.25">
      <c r="A1659" s="228"/>
      <c r="B1659" s="304"/>
      <c r="C1659" s="304"/>
      <c r="D1659" s="282" t="s">
        <v>293</v>
      </c>
      <c r="E1659" s="218">
        <v>3.2</v>
      </c>
      <c r="F1659" s="218">
        <v>3.4</v>
      </c>
      <c r="G1659" s="218">
        <f t="shared" si="340"/>
        <v>13.2</v>
      </c>
      <c r="H1659" s="218">
        <v>0.1</v>
      </c>
      <c r="I1659" s="218">
        <f t="shared" si="341"/>
        <v>1.32</v>
      </c>
      <c r="J1659" s="219"/>
      <c r="K1659" s="218">
        <f t="shared" si="342"/>
        <v>0</v>
      </c>
      <c r="L1659" s="21"/>
      <c r="O1659" s="112"/>
      <c r="P1659" s="112"/>
      <c r="Q1659" s="112"/>
      <c r="R1659" s="112"/>
      <c r="S1659" s="112"/>
      <c r="T1659" s="112"/>
    </row>
    <row r="1660" spans="1:20" s="281" customFormat="1" ht="18" customHeight="1" x14ac:dyDescent="0.25">
      <c r="A1660" s="228"/>
      <c r="B1660" s="304"/>
      <c r="C1660" s="304"/>
      <c r="D1660" s="282" t="s">
        <v>294</v>
      </c>
      <c r="E1660" s="218">
        <v>3.2</v>
      </c>
      <c r="F1660" s="218">
        <v>4.5</v>
      </c>
      <c r="G1660" s="218">
        <f t="shared" si="340"/>
        <v>15.4</v>
      </c>
      <c r="H1660" s="218">
        <v>0.1</v>
      </c>
      <c r="I1660" s="218">
        <f t="shared" si="341"/>
        <v>1.54</v>
      </c>
      <c r="J1660" s="219"/>
      <c r="K1660" s="218">
        <f t="shared" si="342"/>
        <v>0</v>
      </c>
      <c r="L1660" s="21"/>
      <c r="O1660" s="112"/>
      <c r="P1660" s="112"/>
      <c r="Q1660" s="112"/>
      <c r="R1660" s="112"/>
      <c r="S1660" s="112"/>
      <c r="T1660" s="112"/>
    </row>
    <row r="1661" spans="1:20" s="281" customFormat="1" ht="18" customHeight="1" x14ac:dyDescent="0.25">
      <c r="A1661" s="228"/>
      <c r="B1661" s="304"/>
      <c r="C1661" s="304"/>
      <c r="D1661" s="282" t="s">
        <v>295</v>
      </c>
      <c r="E1661" s="218">
        <v>1.55</v>
      </c>
      <c r="F1661" s="218">
        <v>0.95</v>
      </c>
      <c r="G1661" s="218">
        <f t="shared" si="340"/>
        <v>5</v>
      </c>
      <c r="H1661" s="218">
        <v>0.1</v>
      </c>
      <c r="I1661" s="218">
        <f t="shared" si="341"/>
        <v>0.5</v>
      </c>
      <c r="J1661" s="219"/>
      <c r="K1661" s="218">
        <f t="shared" si="342"/>
        <v>0</v>
      </c>
      <c r="L1661" s="21"/>
      <c r="O1661" s="112"/>
      <c r="P1661" s="112"/>
      <c r="Q1661" s="112"/>
      <c r="R1661" s="112"/>
      <c r="S1661" s="112"/>
      <c r="T1661" s="112"/>
    </row>
    <row r="1662" spans="1:20" s="281" customFormat="1" ht="18" customHeight="1" x14ac:dyDescent="0.25">
      <c r="A1662" s="228"/>
      <c r="B1662" s="304"/>
      <c r="C1662" s="304"/>
      <c r="D1662" s="282"/>
      <c r="E1662" s="218"/>
      <c r="F1662" s="218"/>
      <c r="G1662" s="218"/>
      <c r="H1662" s="218"/>
      <c r="I1662" s="218"/>
      <c r="J1662" s="219"/>
      <c r="K1662" s="311">
        <f>SUM(K1647:K1661)</f>
        <v>0</v>
      </c>
      <c r="L1662" s="21"/>
      <c r="O1662" s="112"/>
      <c r="P1662" s="112"/>
      <c r="Q1662" s="112"/>
      <c r="R1662" s="112"/>
      <c r="S1662" s="112"/>
      <c r="T1662" s="112"/>
    </row>
    <row r="1663" spans="1:20" s="281" customFormat="1" ht="47.25" customHeight="1" x14ac:dyDescent="0.25">
      <c r="A1663" s="228"/>
      <c r="B1663" s="312" t="str">
        <f>'Planila Orçamentária'!C151</f>
        <v xml:space="preserve">Lastro de impermeabilização preparo mecânica inclusive aditivo e=7cm </v>
      </c>
      <c r="C1663" s="304"/>
      <c r="D1663" s="282"/>
      <c r="E1663" s="218"/>
      <c r="F1663" s="218"/>
      <c r="G1663" s="218"/>
      <c r="H1663" s="218"/>
      <c r="I1663" s="218"/>
      <c r="J1663" s="219"/>
      <c r="K1663" s="311"/>
      <c r="L1663" s="21"/>
      <c r="O1663" s="112"/>
      <c r="P1663" s="112"/>
      <c r="Q1663" s="112"/>
      <c r="R1663" s="112"/>
      <c r="S1663" s="112"/>
      <c r="T1663" s="112"/>
    </row>
    <row r="1664" spans="1:20" s="281" customFormat="1" ht="18" customHeight="1" x14ac:dyDescent="0.25">
      <c r="A1664" s="228"/>
      <c r="B1664" s="304"/>
      <c r="C1664" s="304"/>
      <c r="D1664" s="282" t="s">
        <v>282</v>
      </c>
      <c r="E1664" s="218">
        <v>4.3499999999999996</v>
      </c>
      <c r="F1664" s="218">
        <v>4.3</v>
      </c>
      <c r="G1664" s="218">
        <f>E1664*2+F1664*2</f>
        <v>17.299999999999997</v>
      </c>
      <c r="H1664" s="218">
        <v>0.05</v>
      </c>
      <c r="I1664" s="218">
        <f>G1664*H1664</f>
        <v>0.86499999999999988</v>
      </c>
      <c r="J1664" s="219"/>
      <c r="K1664" s="218">
        <f>J1664</f>
        <v>0</v>
      </c>
      <c r="L1664" s="21"/>
      <c r="O1664" s="112"/>
      <c r="P1664" s="112"/>
      <c r="Q1664" s="112"/>
      <c r="R1664" s="112"/>
      <c r="S1664" s="112"/>
      <c r="T1664" s="112"/>
    </row>
    <row r="1665" spans="1:20" s="281" customFormat="1" ht="18" customHeight="1" x14ac:dyDescent="0.25">
      <c r="A1665" s="228"/>
      <c r="B1665" s="304"/>
      <c r="C1665" s="304"/>
      <c r="D1665" s="282" t="s">
        <v>283</v>
      </c>
      <c r="E1665" s="218">
        <v>2.85</v>
      </c>
      <c r="F1665" s="218">
        <v>4</v>
      </c>
      <c r="G1665" s="218">
        <f t="shared" ref="G1665:G1678" si="343">E1665*2+F1665*2</f>
        <v>13.7</v>
      </c>
      <c r="H1665" s="218">
        <v>0.05</v>
      </c>
      <c r="I1665" s="218">
        <f t="shared" ref="I1665:I1678" si="344">G1665*H1665</f>
        <v>0.68500000000000005</v>
      </c>
      <c r="J1665" s="219"/>
      <c r="K1665" s="218">
        <f t="shared" ref="K1665:K1678" si="345">J1665</f>
        <v>0</v>
      </c>
      <c r="L1665" s="21"/>
      <c r="O1665" s="112"/>
      <c r="P1665" s="112"/>
      <c r="Q1665" s="112"/>
      <c r="R1665" s="112"/>
      <c r="S1665" s="112"/>
      <c r="T1665" s="112"/>
    </row>
    <row r="1666" spans="1:20" s="281" customFormat="1" ht="18" customHeight="1" x14ac:dyDescent="0.25">
      <c r="A1666" s="228"/>
      <c r="B1666" s="304"/>
      <c r="C1666" s="304"/>
      <c r="D1666" s="282" t="s">
        <v>298</v>
      </c>
      <c r="E1666" s="218">
        <v>2.85</v>
      </c>
      <c r="F1666" s="218">
        <v>4</v>
      </c>
      <c r="G1666" s="218">
        <f t="shared" si="343"/>
        <v>13.7</v>
      </c>
      <c r="H1666" s="218">
        <v>0.05</v>
      </c>
      <c r="I1666" s="218">
        <f t="shared" si="344"/>
        <v>0.68500000000000005</v>
      </c>
      <c r="J1666" s="219"/>
      <c r="K1666" s="218">
        <f t="shared" si="345"/>
        <v>0</v>
      </c>
      <c r="L1666" s="21"/>
      <c r="O1666" s="112"/>
      <c r="P1666" s="112"/>
      <c r="Q1666" s="112"/>
      <c r="R1666" s="112"/>
      <c r="S1666" s="112"/>
      <c r="T1666" s="112"/>
    </row>
    <row r="1667" spans="1:20" s="281" customFormat="1" ht="18" customHeight="1" x14ac:dyDescent="0.25">
      <c r="A1667" s="228"/>
      <c r="B1667" s="304"/>
      <c r="C1667" s="304"/>
      <c r="D1667" s="282" t="s">
        <v>284</v>
      </c>
      <c r="E1667" s="218">
        <v>4.3499999999999996</v>
      </c>
      <c r="F1667" s="218">
        <v>4.3499999999999996</v>
      </c>
      <c r="G1667" s="218">
        <f t="shared" si="343"/>
        <v>17.399999999999999</v>
      </c>
      <c r="H1667" s="218">
        <v>0.05</v>
      </c>
      <c r="I1667" s="218">
        <f t="shared" si="344"/>
        <v>0.87</v>
      </c>
      <c r="J1667" s="219"/>
      <c r="K1667" s="218">
        <f t="shared" si="345"/>
        <v>0</v>
      </c>
      <c r="L1667" s="21"/>
      <c r="O1667" s="112"/>
      <c r="P1667" s="112"/>
      <c r="Q1667" s="112"/>
      <c r="R1667" s="112"/>
      <c r="S1667" s="112"/>
      <c r="T1667" s="112"/>
    </row>
    <row r="1668" spans="1:20" s="281" customFormat="1" ht="18" customHeight="1" x14ac:dyDescent="0.25">
      <c r="A1668" s="228"/>
      <c r="B1668" s="304"/>
      <c r="C1668" s="304"/>
      <c r="D1668" s="282" t="s">
        <v>285</v>
      </c>
      <c r="E1668" s="218">
        <v>2.74</v>
      </c>
      <c r="F1668" s="218">
        <v>3</v>
      </c>
      <c r="G1668" s="218">
        <f t="shared" si="343"/>
        <v>11.48</v>
      </c>
      <c r="H1668" s="218">
        <v>0.05</v>
      </c>
      <c r="I1668" s="218">
        <f t="shared" si="344"/>
        <v>0.57400000000000007</v>
      </c>
      <c r="J1668" s="219"/>
      <c r="K1668" s="218">
        <f t="shared" si="345"/>
        <v>0</v>
      </c>
      <c r="L1668" s="21"/>
      <c r="O1668" s="112"/>
      <c r="P1668" s="112"/>
      <c r="Q1668" s="112"/>
      <c r="R1668" s="112"/>
      <c r="S1668" s="112"/>
      <c r="T1668" s="112"/>
    </row>
    <row r="1669" spans="1:20" s="281" customFormat="1" ht="18" customHeight="1" x14ac:dyDescent="0.25">
      <c r="A1669" s="228"/>
      <c r="B1669" s="304"/>
      <c r="C1669" s="304"/>
      <c r="D1669" s="282" t="s">
        <v>286</v>
      </c>
      <c r="E1669" s="218">
        <v>1.35</v>
      </c>
      <c r="F1669" s="218">
        <v>10.3</v>
      </c>
      <c r="G1669" s="218">
        <f t="shared" si="343"/>
        <v>23.3</v>
      </c>
      <c r="H1669" s="218">
        <v>0.05</v>
      </c>
      <c r="I1669" s="218">
        <f t="shared" si="344"/>
        <v>1.165</v>
      </c>
      <c r="J1669" s="219"/>
      <c r="K1669" s="218">
        <f t="shared" si="345"/>
        <v>0</v>
      </c>
      <c r="L1669" s="21"/>
      <c r="O1669" s="112"/>
      <c r="P1669" s="112"/>
      <c r="Q1669" s="112"/>
      <c r="R1669" s="112"/>
      <c r="S1669" s="112"/>
      <c r="T1669" s="112"/>
    </row>
    <row r="1670" spans="1:20" s="281" customFormat="1" ht="18" customHeight="1" x14ac:dyDescent="0.25">
      <c r="A1670" s="228"/>
      <c r="B1670" s="304"/>
      <c r="C1670" s="304"/>
      <c r="D1670" s="282" t="s">
        <v>287</v>
      </c>
      <c r="E1670" s="218">
        <v>1.35</v>
      </c>
      <c r="F1670" s="218">
        <v>2.95</v>
      </c>
      <c r="G1670" s="218">
        <f t="shared" si="343"/>
        <v>8.6000000000000014</v>
      </c>
      <c r="H1670" s="218">
        <v>0.05</v>
      </c>
      <c r="I1670" s="218">
        <f t="shared" si="344"/>
        <v>0.4300000000000001</v>
      </c>
      <c r="J1670" s="219"/>
      <c r="K1670" s="218">
        <f t="shared" si="345"/>
        <v>0</v>
      </c>
      <c r="L1670" s="21"/>
      <c r="O1670" s="112"/>
      <c r="P1670" s="112"/>
      <c r="Q1670" s="112"/>
      <c r="R1670" s="112"/>
      <c r="S1670" s="112"/>
      <c r="T1670" s="112"/>
    </row>
    <row r="1671" spans="1:20" s="281" customFormat="1" ht="18" customHeight="1" x14ac:dyDescent="0.25">
      <c r="A1671" s="228"/>
      <c r="B1671" s="304"/>
      <c r="C1671" s="304"/>
      <c r="D1671" s="282" t="s">
        <v>288</v>
      </c>
      <c r="E1671" s="218">
        <v>2.74</v>
      </c>
      <c r="F1671" s="218">
        <v>1.3</v>
      </c>
      <c r="G1671" s="218">
        <f t="shared" si="343"/>
        <v>8.08</v>
      </c>
      <c r="H1671" s="218">
        <v>0.05</v>
      </c>
      <c r="I1671" s="218">
        <f t="shared" si="344"/>
        <v>0.40400000000000003</v>
      </c>
      <c r="J1671" s="219"/>
      <c r="K1671" s="218">
        <f t="shared" si="345"/>
        <v>0</v>
      </c>
      <c r="L1671" s="21"/>
      <c r="O1671" s="112"/>
      <c r="P1671" s="112"/>
      <c r="Q1671" s="112"/>
      <c r="R1671" s="112"/>
      <c r="S1671" s="112"/>
      <c r="T1671" s="112"/>
    </row>
    <row r="1672" spans="1:20" s="281" customFormat="1" ht="18" customHeight="1" x14ac:dyDescent="0.25">
      <c r="A1672" s="228"/>
      <c r="B1672" s="304"/>
      <c r="C1672" s="304"/>
      <c r="D1672" s="282" t="s">
        <v>291</v>
      </c>
      <c r="E1672" s="218">
        <v>1.8</v>
      </c>
      <c r="F1672" s="218">
        <v>4.45</v>
      </c>
      <c r="G1672" s="218">
        <f t="shared" si="343"/>
        <v>12.5</v>
      </c>
      <c r="H1672" s="218">
        <v>0.05</v>
      </c>
      <c r="I1672" s="218">
        <f t="shared" si="344"/>
        <v>0.625</v>
      </c>
      <c r="J1672" s="219"/>
      <c r="K1672" s="218">
        <f t="shared" si="345"/>
        <v>0</v>
      </c>
      <c r="L1672" s="21"/>
      <c r="O1672" s="112"/>
      <c r="P1672" s="112"/>
      <c r="Q1672" s="112"/>
      <c r="R1672" s="112"/>
      <c r="S1672" s="112"/>
      <c r="T1672" s="112"/>
    </row>
    <row r="1673" spans="1:20" s="281" customFormat="1" ht="18" customHeight="1" x14ac:dyDescent="0.25">
      <c r="A1673" s="228"/>
      <c r="B1673" s="304"/>
      <c r="C1673" s="304"/>
      <c r="D1673" s="282" t="s">
        <v>289</v>
      </c>
      <c r="E1673" s="218">
        <v>3.2</v>
      </c>
      <c r="F1673" s="218">
        <v>1.64</v>
      </c>
      <c r="G1673" s="218">
        <f t="shared" si="343"/>
        <v>9.68</v>
      </c>
      <c r="H1673" s="218">
        <v>0.05</v>
      </c>
      <c r="I1673" s="218">
        <f t="shared" si="344"/>
        <v>0.48399999999999999</v>
      </c>
      <c r="J1673" s="219"/>
      <c r="K1673" s="218">
        <f t="shared" si="345"/>
        <v>0</v>
      </c>
      <c r="L1673" s="21"/>
      <c r="O1673" s="112"/>
      <c r="P1673" s="112"/>
      <c r="Q1673" s="112"/>
      <c r="R1673" s="112"/>
      <c r="S1673" s="112"/>
      <c r="T1673" s="112"/>
    </row>
    <row r="1674" spans="1:20" s="281" customFormat="1" ht="18" customHeight="1" x14ac:dyDescent="0.25">
      <c r="A1674" s="228"/>
      <c r="B1674" s="304"/>
      <c r="C1674" s="304"/>
      <c r="D1674" s="282" t="s">
        <v>290</v>
      </c>
      <c r="E1674" s="218">
        <v>1.53</v>
      </c>
      <c r="F1674" s="218">
        <v>2</v>
      </c>
      <c r="G1674" s="218">
        <f t="shared" si="343"/>
        <v>7.0600000000000005</v>
      </c>
      <c r="H1674" s="218">
        <v>0.05</v>
      </c>
      <c r="I1674" s="218">
        <f t="shared" si="344"/>
        <v>0.35300000000000004</v>
      </c>
      <c r="J1674" s="219"/>
      <c r="K1674" s="218">
        <f t="shared" si="345"/>
        <v>0</v>
      </c>
      <c r="L1674" s="21"/>
      <c r="O1674" s="112"/>
      <c r="P1674" s="112"/>
      <c r="Q1674" s="112"/>
      <c r="R1674" s="112"/>
      <c r="S1674" s="112"/>
      <c r="T1674" s="112"/>
    </row>
    <row r="1675" spans="1:20" s="281" customFormat="1" ht="18" customHeight="1" x14ac:dyDescent="0.25">
      <c r="A1675" s="228"/>
      <c r="B1675" s="304"/>
      <c r="C1675" s="304"/>
      <c r="D1675" s="282" t="s">
        <v>292</v>
      </c>
      <c r="E1675" s="218">
        <v>1.53</v>
      </c>
      <c r="F1675" s="218">
        <v>2</v>
      </c>
      <c r="G1675" s="218">
        <f t="shared" si="343"/>
        <v>7.0600000000000005</v>
      </c>
      <c r="H1675" s="218">
        <v>0.05</v>
      </c>
      <c r="I1675" s="218">
        <f t="shared" si="344"/>
        <v>0.35300000000000004</v>
      </c>
      <c r="J1675" s="219"/>
      <c r="K1675" s="218">
        <f t="shared" si="345"/>
        <v>0</v>
      </c>
      <c r="L1675" s="21"/>
      <c r="O1675" s="112"/>
      <c r="P1675" s="112"/>
      <c r="Q1675" s="112"/>
      <c r="R1675" s="112"/>
      <c r="S1675" s="112"/>
      <c r="T1675" s="112"/>
    </row>
    <row r="1676" spans="1:20" s="281" customFormat="1" ht="18" customHeight="1" x14ac:dyDescent="0.25">
      <c r="A1676" s="228"/>
      <c r="B1676" s="304"/>
      <c r="C1676" s="304"/>
      <c r="D1676" s="282" t="s">
        <v>293</v>
      </c>
      <c r="E1676" s="218">
        <v>3.2</v>
      </c>
      <c r="F1676" s="218">
        <v>3.4</v>
      </c>
      <c r="G1676" s="218">
        <f t="shared" si="343"/>
        <v>13.2</v>
      </c>
      <c r="H1676" s="218">
        <v>0.05</v>
      </c>
      <c r="I1676" s="218">
        <f t="shared" si="344"/>
        <v>0.66</v>
      </c>
      <c r="J1676" s="219"/>
      <c r="K1676" s="218">
        <f t="shared" si="345"/>
        <v>0</v>
      </c>
      <c r="L1676" s="21"/>
      <c r="O1676" s="112"/>
      <c r="P1676" s="112"/>
      <c r="Q1676" s="112"/>
      <c r="R1676" s="112"/>
      <c r="S1676" s="112"/>
      <c r="T1676" s="112"/>
    </row>
    <row r="1677" spans="1:20" s="281" customFormat="1" ht="18" customHeight="1" x14ac:dyDescent="0.25">
      <c r="A1677" s="228"/>
      <c r="B1677" s="304"/>
      <c r="C1677" s="304"/>
      <c r="D1677" s="282" t="s">
        <v>294</v>
      </c>
      <c r="E1677" s="218">
        <v>3.2</v>
      </c>
      <c r="F1677" s="218">
        <v>4.5</v>
      </c>
      <c r="G1677" s="218">
        <f t="shared" si="343"/>
        <v>15.4</v>
      </c>
      <c r="H1677" s="218">
        <v>0.05</v>
      </c>
      <c r="I1677" s="218">
        <f t="shared" si="344"/>
        <v>0.77</v>
      </c>
      <c r="J1677" s="219"/>
      <c r="K1677" s="218">
        <f t="shared" si="345"/>
        <v>0</v>
      </c>
      <c r="L1677" s="21"/>
      <c r="O1677" s="112"/>
      <c r="P1677" s="112"/>
      <c r="Q1677" s="112"/>
      <c r="R1677" s="112"/>
      <c r="S1677" s="112"/>
      <c r="T1677" s="112"/>
    </row>
    <row r="1678" spans="1:20" s="281" customFormat="1" ht="18" customHeight="1" x14ac:dyDescent="0.25">
      <c r="A1678" s="228"/>
      <c r="B1678" s="304"/>
      <c r="C1678" s="304"/>
      <c r="D1678" s="282" t="s">
        <v>295</v>
      </c>
      <c r="E1678" s="218">
        <v>1.55</v>
      </c>
      <c r="F1678" s="218">
        <v>0.95</v>
      </c>
      <c r="G1678" s="218">
        <f t="shared" si="343"/>
        <v>5</v>
      </c>
      <c r="H1678" s="218">
        <v>0.05</v>
      </c>
      <c r="I1678" s="218">
        <f t="shared" si="344"/>
        <v>0.25</v>
      </c>
      <c r="J1678" s="219"/>
      <c r="K1678" s="218">
        <f t="shared" si="345"/>
        <v>0</v>
      </c>
      <c r="L1678" s="21"/>
      <c r="O1678" s="112"/>
      <c r="P1678" s="112"/>
      <c r="Q1678" s="112"/>
      <c r="R1678" s="112"/>
      <c r="S1678" s="112"/>
      <c r="T1678" s="112"/>
    </row>
    <row r="1679" spans="1:20" s="281" customFormat="1" ht="18" customHeight="1" x14ac:dyDescent="0.25">
      <c r="A1679" s="228"/>
      <c r="B1679" s="304"/>
      <c r="C1679" s="304"/>
      <c r="D1679" s="282"/>
      <c r="E1679" s="218"/>
      <c r="F1679" s="218"/>
      <c r="G1679" s="218"/>
      <c r="H1679" s="218"/>
      <c r="I1679" s="218"/>
      <c r="J1679" s="219"/>
      <c r="K1679" s="311">
        <f>SUM(K1664:K1678)</f>
        <v>0</v>
      </c>
      <c r="L1679" s="21"/>
      <c r="O1679" s="112"/>
      <c r="P1679" s="112"/>
      <c r="Q1679" s="112"/>
      <c r="R1679" s="112"/>
      <c r="S1679" s="112"/>
      <c r="T1679" s="112"/>
    </row>
    <row r="1680" spans="1:20" s="281" customFormat="1" ht="18" x14ac:dyDescent="0.25">
      <c r="A1680" s="228"/>
      <c r="B1680" s="308" t="str">
        <f>'Planila Orçamentária'!C152</f>
        <v>SUPERESTRUTURA</v>
      </c>
      <c r="C1680" s="308"/>
      <c r="D1680" s="309"/>
      <c r="E1680" s="310"/>
      <c r="F1680" s="310"/>
      <c r="G1680" s="310"/>
      <c r="H1680" s="310"/>
      <c r="I1680" s="310"/>
      <c r="J1680" s="310"/>
      <c r="K1680" s="310"/>
      <c r="L1680" s="21"/>
    </row>
    <row r="1681" spans="1:20" s="281" customFormat="1" ht="40.5" customHeight="1" x14ac:dyDescent="0.25">
      <c r="A1681" s="228"/>
      <c r="B1681" s="312" t="str">
        <f>'Planila Orçamentária'!C153</f>
        <v xml:space="preserve">Alvenaria de elevação tijolo cerâmico e=10cm </v>
      </c>
      <c r="C1681" s="304"/>
      <c r="D1681" s="282"/>
      <c r="E1681" s="218"/>
      <c r="F1681" s="218"/>
      <c r="G1681" s="218"/>
      <c r="H1681" s="218"/>
      <c r="I1681" s="218"/>
      <c r="J1681" s="219"/>
      <c r="K1681" s="311"/>
      <c r="L1681" s="21"/>
      <c r="O1681" s="112"/>
      <c r="P1681" s="112"/>
      <c r="Q1681" s="112"/>
      <c r="R1681" s="112"/>
      <c r="S1681" s="112"/>
      <c r="T1681" s="112"/>
    </row>
    <row r="1682" spans="1:20" s="281" customFormat="1" ht="18" customHeight="1" x14ac:dyDescent="0.25">
      <c r="A1682" s="228"/>
      <c r="B1682" s="304"/>
      <c r="C1682" s="304"/>
      <c r="D1682" s="282" t="s">
        <v>282</v>
      </c>
      <c r="E1682" s="218">
        <v>4.3499999999999996</v>
      </c>
      <c r="F1682" s="218">
        <v>4.3</v>
      </c>
      <c r="G1682" s="218">
        <f>E1682*2+F1682*2</f>
        <v>17.299999999999997</v>
      </c>
      <c r="H1682" s="218">
        <v>0.7</v>
      </c>
      <c r="I1682" s="218">
        <f>G1682*H1682</f>
        <v>12.109999999999998</v>
      </c>
      <c r="J1682" s="218"/>
      <c r="K1682" s="218">
        <f>J1682</f>
        <v>0</v>
      </c>
      <c r="L1682" s="21"/>
      <c r="O1682" s="112"/>
      <c r="P1682" s="112"/>
      <c r="Q1682" s="112"/>
      <c r="R1682" s="112"/>
      <c r="S1682" s="112"/>
      <c r="T1682" s="112"/>
    </row>
    <row r="1683" spans="1:20" s="281" customFormat="1" ht="18" customHeight="1" x14ac:dyDescent="0.25">
      <c r="A1683" s="228"/>
      <c r="B1683" s="304"/>
      <c r="C1683" s="304"/>
      <c r="D1683" s="282" t="s">
        <v>283</v>
      </c>
      <c r="E1683" s="218">
        <v>2.85</v>
      </c>
      <c r="F1683" s="218">
        <v>4</v>
      </c>
      <c r="G1683" s="218">
        <f t="shared" ref="G1683:G1696" si="346">E1683*2+F1683*2</f>
        <v>13.7</v>
      </c>
      <c r="H1683" s="218">
        <v>0.7</v>
      </c>
      <c r="I1683" s="218">
        <f t="shared" ref="I1683:I1696" si="347">G1683*H1683</f>
        <v>9.5899999999999981</v>
      </c>
      <c r="J1683" s="219"/>
      <c r="K1683" s="218">
        <f t="shared" ref="K1683:K1696" si="348">J1683</f>
        <v>0</v>
      </c>
      <c r="L1683" s="21"/>
      <c r="O1683" s="112"/>
      <c r="P1683" s="112"/>
      <c r="Q1683" s="112"/>
      <c r="R1683" s="112"/>
      <c r="S1683" s="112"/>
      <c r="T1683" s="112"/>
    </row>
    <row r="1684" spans="1:20" s="281" customFormat="1" ht="18" customHeight="1" x14ac:dyDescent="0.25">
      <c r="A1684" s="228"/>
      <c r="B1684" s="304"/>
      <c r="C1684" s="304"/>
      <c r="D1684" s="282" t="s">
        <v>298</v>
      </c>
      <c r="E1684" s="218">
        <v>2.85</v>
      </c>
      <c r="F1684" s="218">
        <v>4</v>
      </c>
      <c r="G1684" s="218">
        <f t="shared" si="346"/>
        <v>13.7</v>
      </c>
      <c r="H1684" s="218">
        <v>0.7</v>
      </c>
      <c r="I1684" s="218">
        <f t="shared" si="347"/>
        <v>9.5899999999999981</v>
      </c>
      <c r="J1684" s="219"/>
      <c r="K1684" s="218">
        <f t="shared" si="348"/>
        <v>0</v>
      </c>
      <c r="L1684" s="21"/>
      <c r="O1684" s="112"/>
      <c r="P1684" s="112"/>
      <c r="Q1684" s="112"/>
      <c r="R1684" s="112"/>
      <c r="S1684" s="112"/>
      <c r="T1684" s="112"/>
    </row>
    <row r="1685" spans="1:20" s="281" customFormat="1" ht="18" customHeight="1" x14ac:dyDescent="0.25">
      <c r="A1685" s="228"/>
      <c r="B1685" s="304"/>
      <c r="C1685" s="304"/>
      <c r="D1685" s="282" t="s">
        <v>284</v>
      </c>
      <c r="E1685" s="218">
        <v>4.3499999999999996</v>
      </c>
      <c r="F1685" s="218">
        <v>4.3499999999999996</v>
      </c>
      <c r="G1685" s="218">
        <f t="shared" si="346"/>
        <v>17.399999999999999</v>
      </c>
      <c r="H1685" s="218">
        <v>0.7</v>
      </c>
      <c r="I1685" s="218">
        <f t="shared" si="347"/>
        <v>12.179999999999998</v>
      </c>
      <c r="J1685" s="219"/>
      <c r="K1685" s="218">
        <f t="shared" si="348"/>
        <v>0</v>
      </c>
      <c r="L1685" s="21"/>
      <c r="O1685" s="112"/>
      <c r="P1685" s="112"/>
      <c r="Q1685" s="112"/>
      <c r="R1685" s="112"/>
      <c r="S1685" s="112"/>
      <c r="T1685" s="112"/>
    </row>
    <row r="1686" spans="1:20" s="281" customFormat="1" ht="18" customHeight="1" x14ac:dyDescent="0.25">
      <c r="A1686" s="228"/>
      <c r="B1686" s="304"/>
      <c r="C1686" s="304"/>
      <c r="D1686" s="282" t="s">
        <v>285</v>
      </c>
      <c r="E1686" s="218">
        <v>2.74</v>
      </c>
      <c r="F1686" s="218">
        <v>3</v>
      </c>
      <c r="G1686" s="218">
        <f t="shared" si="346"/>
        <v>11.48</v>
      </c>
      <c r="H1686" s="218">
        <v>0.7</v>
      </c>
      <c r="I1686" s="218">
        <f t="shared" si="347"/>
        <v>8.0359999999999996</v>
      </c>
      <c r="J1686" s="219"/>
      <c r="K1686" s="218">
        <f t="shared" si="348"/>
        <v>0</v>
      </c>
      <c r="L1686" s="21"/>
      <c r="O1686" s="112"/>
      <c r="P1686" s="112"/>
      <c r="Q1686" s="112"/>
      <c r="R1686" s="112"/>
      <c r="S1686" s="112"/>
      <c r="T1686" s="112"/>
    </row>
    <row r="1687" spans="1:20" s="281" customFormat="1" ht="18" customHeight="1" x14ac:dyDescent="0.25">
      <c r="A1687" s="228"/>
      <c r="B1687" s="304"/>
      <c r="C1687" s="304"/>
      <c r="D1687" s="282" t="s">
        <v>286</v>
      </c>
      <c r="E1687" s="218">
        <v>1.35</v>
      </c>
      <c r="F1687" s="218">
        <v>10.3</v>
      </c>
      <c r="G1687" s="218">
        <f t="shared" si="346"/>
        <v>23.3</v>
      </c>
      <c r="H1687" s="218">
        <v>0.7</v>
      </c>
      <c r="I1687" s="218">
        <f t="shared" si="347"/>
        <v>16.309999999999999</v>
      </c>
      <c r="J1687" s="219"/>
      <c r="K1687" s="218">
        <f t="shared" si="348"/>
        <v>0</v>
      </c>
      <c r="L1687" s="21"/>
      <c r="O1687" s="112"/>
      <c r="P1687" s="112"/>
      <c r="Q1687" s="112"/>
      <c r="R1687" s="112"/>
      <c r="S1687" s="112"/>
      <c r="T1687" s="112"/>
    </row>
    <row r="1688" spans="1:20" s="281" customFormat="1" ht="18" customHeight="1" x14ac:dyDescent="0.25">
      <c r="A1688" s="228"/>
      <c r="B1688" s="304"/>
      <c r="C1688" s="304"/>
      <c r="D1688" s="282" t="s">
        <v>287</v>
      </c>
      <c r="E1688" s="218">
        <v>1.35</v>
      </c>
      <c r="F1688" s="218">
        <v>2.95</v>
      </c>
      <c r="G1688" s="218">
        <f t="shared" si="346"/>
        <v>8.6000000000000014</v>
      </c>
      <c r="H1688" s="218">
        <v>0.7</v>
      </c>
      <c r="I1688" s="218">
        <f t="shared" si="347"/>
        <v>6.0200000000000005</v>
      </c>
      <c r="J1688" s="219"/>
      <c r="K1688" s="218">
        <f t="shared" si="348"/>
        <v>0</v>
      </c>
      <c r="L1688" s="21"/>
      <c r="O1688" s="112"/>
      <c r="P1688" s="112"/>
      <c r="Q1688" s="112"/>
      <c r="R1688" s="112"/>
      <c r="S1688" s="112"/>
      <c r="T1688" s="112"/>
    </row>
    <row r="1689" spans="1:20" s="281" customFormat="1" ht="18" customHeight="1" x14ac:dyDescent="0.25">
      <c r="A1689" s="228"/>
      <c r="B1689" s="304"/>
      <c r="C1689" s="304"/>
      <c r="D1689" s="282" t="s">
        <v>288</v>
      </c>
      <c r="E1689" s="218">
        <v>2.74</v>
      </c>
      <c r="F1689" s="218">
        <v>1.3</v>
      </c>
      <c r="G1689" s="218">
        <f t="shared" si="346"/>
        <v>8.08</v>
      </c>
      <c r="H1689" s="218">
        <v>0.7</v>
      </c>
      <c r="I1689" s="218">
        <f t="shared" si="347"/>
        <v>5.6559999999999997</v>
      </c>
      <c r="J1689" s="219"/>
      <c r="K1689" s="218">
        <f t="shared" si="348"/>
        <v>0</v>
      </c>
      <c r="L1689" s="21"/>
      <c r="O1689" s="112"/>
      <c r="P1689" s="112"/>
      <c r="Q1689" s="112"/>
      <c r="R1689" s="112"/>
      <c r="S1689" s="112"/>
      <c r="T1689" s="112"/>
    </row>
    <row r="1690" spans="1:20" s="281" customFormat="1" ht="18" customHeight="1" x14ac:dyDescent="0.25">
      <c r="A1690" s="228"/>
      <c r="B1690" s="304"/>
      <c r="C1690" s="304"/>
      <c r="D1690" s="282" t="s">
        <v>291</v>
      </c>
      <c r="E1690" s="218">
        <v>1.8</v>
      </c>
      <c r="F1690" s="218">
        <v>4.45</v>
      </c>
      <c r="G1690" s="218">
        <f t="shared" si="346"/>
        <v>12.5</v>
      </c>
      <c r="H1690" s="218">
        <v>0.7</v>
      </c>
      <c r="I1690" s="218">
        <f t="shared" si="347"/>
        <v>8.75</v>
      </c>
      <c r="J1690" s="219"/>
      <c r="K1690" s="218">
        <f t="shared" si="348"/>
        <v>0</v>
      </c>
      <c r="L1690" s="21"/>
      <c r="O1690" s="112"/>
      <c r="P1690" s="112"/>
      <c r="Q1690" s="112"/>
      <c r="R1690" s="112"/>
      <c r="S1690" s="112"/>
      <c r="T1690" s="112"/>
    </row>
    <row r="1691" spans="1:20" s="281" customFormat="1" ht="18" customHeight="1" x14ac:dyDescent="0.25">
      <c r="A1691" s="228"/>
      <c r="B1691" s="304"/>
      <c r="C1691" s="304"/>
      <c r="D1691" s="282" t="s">
        <v>289</v>
      </c>
      <c r="E1691" s="218">
        <v>3.2</v>
      </c>
      <c r="F1691" s="218">
        <v>1.64</v>
      </c>
      <c r="G1691" s="218">
        <f t="shared" si="346"/>
        <v>9.68</v>
      </c>
      <c r="H1691" s="218">
        <v>0.7</v>
      </c>
      <c r="I1691" s="218">
        <f t="shared" si="347"/>
        <v>6.7759999999999998</v>
      </c>
      <c r="J1691" s="219"/>
      <c r="K1691" s="218">
        <f t="shared" si="348"/>
        <v>0</v>
      </c>
      <c r="L1691" s="21"/>
      <c r="O1691" s="112"/>
      <c r="P1691" s="112"/>
      <c r="Q1691" s="112"/>
      <c r="R1691" s="112"/>
      <c r="S1691" s="112"/>
      <c r="T1691" s="112"/>
    </row>
    <row r="1692" spans="1:20" s="281" customFormat="1" ht="18" customHeight="1" x14ac:dyDescent="0.25">
      <c r="A1692" s="228"/>
      <c r="B1692" s="304"/>
      <c r="C1692" s="304"/>
      <c r="D1692" s="282" t="s">
        <v>290</v>
      </c>
      <c r="E1692" s="218">
        <v>1.53</v>
      </c>
      <c r="F1692" s="218">
        <v>2</v>
      </c>
      <c r="G1692" s="218">
        <f t="shared" si="346"/>
        <v>7.0600000000000005</v>
      </c>
      <c r="H1692" s="218">
        <v>0.7</v>
      </c>
      <c r="I1692" s="218">
        <f t="shared" si="347"/>
        <v>4.9420000000000002</v>
      </c>
      <c r="J1692" s="219"/>
      <c r="K1692" s="218">
        <f t="shared" si="348"/>
        <v>0</v>
      </c>
      <c r="L1692" s="21"/>
      <c r="O1692" s="112"/>
      <c r="P1692" s="112"/>
      <c r="Q1692" s="112"/>
      <c r="R1692" s="112"/>
      <c r="S1692" s="112"/>
      <c r="T1692" s="112"/>
    </row>
    <row r="1693" spans="1:20" s="281" customFormat="1" ht="18" customHeight="1" x14ac:dyDescent="0.25">
      <c r="A1693" s="228"/>
      <c r="B1693" s="304"/>
      <c r="C1693" s="304"/>
      <c r="D1693" s="282" t="s">
        <v>292</v>
      </c>
      <c r="E1693" s="218">
        <v>1.53</v>
      </c>
      <c r="F1693" s="218">
        <v>2</v>
      </c>
      <c r="G1693" s="218">
        <f t="shared" si="346"/>
        <v>7.0600000000000005</v>
      </c>
      <c r="H1693" s="218">
        <v>0.7</v>
      </c>
      <c r="I1693" s="218">
        <f t="shared" si="347"/>
        <v>4.9420000000000002</v>
      </c>
      <c r="J1693" s="219"/>
      <c r="K1693" s="218">
        <f t="shared" si="348"/>
        <v>0</v>
      </c>
      <c r="L1693" s="21"/>
      <c r="O1693" s="112"/>
      <c r="P1693" s="112"/>
      <c r="Q1693" s="112"/>
      <c r="R1693" s="112"/>
      <c r="S1693" s="112"/>
      <c r="T1693" s="112"/>
    </row>
    <row r="1694" spans="1:20" s="281" customFormat="1" ht="18" customHeight="1" x14ac:dyDescent="0.25">
      <c r="A1694" s="228"/>
      <c r="B1694" s="304"/>
      <c r="C1694" s="304"/>
      <c r="D1694" s="282" t="s">
        <v>293</v>
      </c>
      <c r="E1694" s="218">
        <v>3.2</v>
      </c>
      <c r="F1694" s="218">
        <v>3.4</v>
      </c>
      <c r="G1694" s="218">
        <f t="shared" si="346"/>
        <v>13.2</v>
      </c>
      <c r="H1694" s="218">
        <v>0.7</v>
      </c>
      <c r="I1694" s="218">
        <f t="shared" si="347"/>
        <v>9.2399999999999984</v>
      </c>
      <c r="J1694" s="219"/>
      <c r="K1694" s="218">
        <f t="shared" si="348"/>
        <v>0</v>
      </c>
      <c r="L1694" s="21"/>
      <c r="O1694" s="112"/>
      <c r="P1694" s="112"/>
      <c r="Q1694" s="112"/>
      <c r="R1694" s="112"/>
      <c r="S1694" s="112"/>
      <c r="T1694" s="112"/>
    </row>
    <row r="1695" spans="1:20" s="281" customFormat="1" ht="18" customHeight="1" x14ac:dyDescent="0.25">
      <c r="A1695" s="228"/>
      <c r="B1695" s="304"/>
      <c r="C1695" s="304"/>
      <c r="D1695" s="282" t="s">
        <v>294</v>
      </c>
      <c r="E1695" s="218">
        <v>3.2</v>
      </c>
      <c r="F1695" s="218">
        <v>4.5</v>
      </c>
      <c r="G1695" s="218">
        <f t="shared" si="346"/>
        <v>15.4</v>
      </c>
      <c r="H1695" s="218">
        <v>0.7</v>
      </c>
      <c r="I1695" s="218">
        <f t="shared" si="347"/>
        <v>10.78</v>
      </c>
      <c r="J1695" s="219"/>
      <c r="K1695" s="218">
        <f t="shared" si="348"/>
        <v>0</v>
      </c>
      <c r="L1695" s="21"/>
      <c r="O1695" s="112"/>
      <c r="P1695" s="112"/>
      <c r="Q1695" s="112"/>
      <c r="R1695" s="112"/>
      <c r="S1695" s="112"/>
      <c r="T1695" s="112"/>
    </row>
    <row r="1696" spans="1:20" s="281" customFormat="1" ht="18" customHeight="1" x14ac:dyDescent="0.25">
      <c r="A1696" s="228"/>
      <c r="B1696" s="304"/>
      <c r="C1696" s="304"/>
      <c r="D1696" s="282" t="s">
        <v>295</v>
      </c>
      <c r="E1696" s="218">
        <v>1.55</v>
      </c>
      <c r="F1696" s="218">
        <v>0.95</v>
      </c>
      <c r="G1696" s="218">
        <f t="shared" si="346"/>
        <v>5</v>
      </c>
      <c r="H1696" s="218">
        <v>0.7</v>
      </c>
      <c r="I1696" s="218">
        <f t="shared" si="347"/>
        <v>3.5</v>
      </c>
      <c r="J1696" s="219"/>
      <c r="K1696" s="218">
        <f t="shared" si="348"/>
        <v>0</v>
      </c>
      <c r="L1696" s="21"/>
      <c r="O1696" s="112"/>
      <c r="P1696" s="112"/>
      <c r="Q1696" s="112"/>
      <c r="R1696" s="112"/>
      <c r="S1696" s="112"/>
      <c r="T1696" s="112"/>
    </row>
    <row r="1697" spans="1:20" s="281" customFormat="1" ht="18" customHeight="1" x14ac:dyDescent="0.25">
      <c r="A1697" s="228"/>
      <c r="B1697" s="304"/>
      <c r="C1697" s="304"/>
      <c r="D1697" s="282"/>
      <c r="E1697" s="218"/>
      <c r="F1697" s="218"/>
      <c r="G1697" s="218"/>
      <c r="H1697" s="218"/>
      <c r="I1697" s="218"/>
      <c r="J1697" s="219"/>
      <c r="K1697" s="311">
        <f>SUM(K1682:K1696)</f>
        <v>0</v>
      </c>
      <c r="L1697" s="21"/>
      <c r="O1697" s="112"/>
      <c r="P1697" s="112"/>
      <c r="Q1697" s="112"/>
      <c r="R1697" s="112"/>
      <c r="S1697" s="112"/>
      <c r="T1697" s="112"/>
    </row>
    <row r="1698" spans="1:20" s="281" customFormat="1" ht="18" customHeight="1" x14ac:dyDescent="0.25">
      <c r="A1698" s="228"/>
      <c r="B1698" s="304" t="str">
        <f>'Planila Orçamentária'!C154</f>
        <v>Concreto armado, fck = 18,0 mpa e 77kg/m3 de aço, preparo com betonei m3 ra inclui lancamento.</v>
      </c>
      <c r="C1698" s="304"/>
      <c r="D1698" s="282"/>
      <c r="E1698" s="218"/>
      <c r="F1698" s="218"/>
      <c r="G1698" s="218"/>
      <c r="H1698" s="218"/>
      <c r="I1698" s="218"/>
      <c r="J1698" s="219"/>
      <c r="K1698" s="311"/>
      <c r="L1698" s="21"/>
      <c r="O1698" s="112"/>
      <c r="P1698" s="112"/>
      <c r="Q1698" s="112"/>
      <c r="R1698" s="112"/>
      <c r="S1698" s="112"/>
      <c r="T1698" s="112"/>
    </row>
    <row r="1699" spans="1:20" s="281" customFormat="1" ht="18" customHeight="1" x14ac:dyDescent="0.25">
      <c r="A1699" s="228"/>
      <c r="B1699" s="304"/>
      <c r="C1699" s="304"/>
      <c r="D1699" s="282" t="s">
        <v>282</v>
      </c>
      <c r="E1699" s="218">
        <v>4.3499999999999996</v>
      </c>
      <c r="F1699" s="218">
        <v>4.3</v>
      </c>
      <c r="G1699" s="218">
        <f>E1699*2+F1699*2</f>
        <v>17.299999999999997</v>
      </c>
      <c r="H1699" s="218">
        <v>3</v>
      </c>
      <c r="I1699" s="218">
        <f>E1699*F1699</f>
        <v>18.704999999999998</v>
      </c>
      <c r="J1699" s="219"/>
      <c r="K1699" s="218">
        <f>J1699</f>
        <v>0</v>
      </c>
      <c r="L1699" s="21"/>
      <c r="O1699" s="112"/>
      <c r="P1699" s="112"/>
      <c r="Q1699" s="112"/>
      <c r="R1699" s="112"/>
      <c r="S1699" s="112"/>
      <c r="T1699" s="112"/>
    </row>
    <row r="1700" spans="1:20" s="281" customFormat="1" ht="18" customHeight="1" x14ac:dyDescent="0.25">
      <c r="A1700" s="228"/>
      <c r="B1700" s="304"/>
      <c r="C1700" s="304"/>
      <c r="D1700" s="282" t="s">
        <v>283</v>
      </c>
      <c r="E1700" s="218">
        <v>2.85</v>
      </c>
      <c r="F1700" s="218">
        <v>4</v>
      </c>
      <c r="G1700" s="218">
        <f t="shared" ref="G1700:G1713" si="349">E1700*2+F1700*2</f>
        <v>13.7</v>
      </c>
      <c r="H1700" s="218">
        <v>3</v>
      </c>
      <c r="I1700" s="218">
        <f t="shared" ref="I1700:I1713" si="350">E1700*F1700</f>
        <v>11.4</v>
      </c>
      <c r="J1700" s="219"/>
      <c r="K1700" s="218">
        <f t="shared" ref="K1700:K1713" si="351">J1700</f>
        <v>0</v>
      </c>
      <c r="L1700" s="21"/>
      <c r="O1700" s="112"/>
      <c r="P1700" s="112"/>
      <c r="Q1700" s="112"/>
      <c r="R1700" s="112"/>
      <c r="S1700" s="112"/>
      <c r="T1700" s="112"/>
    </row>
    <row r="1701" spans="1:20" s="281" customFormat="1" ht="18" customHeight="1" x14ac:dyDescent="0.25">
      <c r="A1701" s="228"/>
      <c r="B1701" s="304"/>
      <c r="C1701" s="304"/>
      <c r="D1701" s="282" t="s">
        <v>298</v>
      </c>
      <c r="E1701" s="218">
        <v>2.85</v>
      </c>
      <c r="F1701" s="218">
        <v>4</v>
      </c>
      <c r="G1701" s="218">
        <f t="shared" si="349"/>
        <v>13.7</v>
      </c>
      <c r="H1701" s="218">
        <v>3</v>
      </c>
      <c r="I1701" s="218">
        <f t="shared" si="350"/>
        <v>11.4</v>
      </c>
      <c r="J1701" s="219"/>
      <c r="K1701" s="218">
        <f t="shared" si="351"/>
        <v>0</v>
      </c>
      <c r="L1701" s="21"/>
      <c r="O1701" s="112"/>
      <c r="P1701" s="112"/>
      <c r="Q1701" s="112"/>
      <c r="R1701" s="112"/>
      <c r="S1701" s="112"/>
      <c r="T1701" s="112"/>
    </row>
    <row r="1702" spans="1:20" s="281" customFormat="1" ht="18" customHeight="1" x14ac:dyDescent="0.25">
      <c r="A1702" s="228"/>
      <c r="B1702" s="304"/>
      <c r="C1702" s="304"/>
      <c r="D1702" s="282" t="s">
        <v>284</v>
      </c>
      <c r="E1702" s="218">
        <v>4.3499999999999996</v>
      </c>
      <c r="F1702" s="218">
        <v>4.3499999999999996</v>
      </c>
      <c r="G1702" s="218">
        <f t="shared" si="349"/>
        <v>17.399999999999999</v>
      </c>
      <c r="H1702" s="218">
        <v>3</v>
      </c>
      <c r="I1702" s="218">
        <f t="shared" si="350"/>
        <v>18.922499999999996</v>
      </c>
      <c r="J1702" s="219"/>
      <c r="K1702" s="218">
        <f t="shared" si="351"/>
        <v>0</v>
      </c>
      <c r="L1702" s="21"/>
      <c r="O1702" s="112"/>
      <c r="P1702" s="112"/>
      <c r="Q1702" s="112"/>
      <c r="R1702" s="112"/>
      <c r="S1702" s="112"/>
      <c r="T1702" s="112"/>
    </row>
    <row r="1703" spans="1:20" s="281" customFormat="1" ht="18" customHeight="1" x14ac:dyDescent="0.25">
      <c r="A1703" s="228"/>
      <c r="B1703" s="304"/>
      <c r="C1703" s="304"/>
      <c r="D1703" s="282" t="s">
        <v>285</v>
      </c>
      <c r="E1703" s="218">
        <v>2.74</v>
      </c>
      <c r="F1703" s="218">
        <v>3</v>
      </c>
      <c r="G1703" s="218">
        <f t="shared" si="349"/>
        <v>11.48</v>
      </c>
      <c r="H1703" s="218">
        <v>3</v>
      </c>
      <c r="I1703" s="218">
        <f t="shared" si="350"/>
        <v>8.2200000000000006</v>
      </c>
      <c r="J1703" s="219"/>
      <c r="K1703" s="218">
        <f t="shared" si="351"/>
        <v>0</v>
      </c>
      <c r="L1703" s="21"/>
      <c r="O1703" s="112"/>
      <c r="P1703" s="112"/>
      <c r="Q1703" s="112"/>
      <c r="R1703" s="112"/>
      <c r="S1703" s="112"/>
      <c r="T1703" s="112"/>
    </row>
    <row r="1704" spans="1:20" s="281" customFormat="1" ht="18" customHeight="1" x14ac:dyDescent="0.25">
      <c r="A1704" s="228"/>
      <c r="B1704" s="304"/>
      <c r="C1704" s="304"/>
      <c r="D1704" s="282" t="s">
        <v>286</v>
      </c>
      <c r="E1704" s="218">
        <v>1.35</v>
      </c>
      <c r="F1704" s="218">
        <v>10.3</v>
      </c>
      <c r="G1704" s="218">
        <f t="shared" si="349"/>
        <v>23.3</v>
      </c>
      <c r="H1704" s="218">
        <v>3</v>
      </c>
      <c r="I1704" s="218">
        <f t="shared" si="350"/>
        <v>13.905000000000001</v>
      </c>
      <c r="J1704" s="219"/>
      <c r="K1704" s="218">
        <f t="shared" si="351"/>
        <v>0</v>
      </c>
      <c r="L1704" s="21"/>
      <c r="O1704" s="112"/>
      <c r="P1704" s="112"/>
      <c r="Q1704" s="112"/>
      <c r="R1704" s="112"/>
      <c r="S1704" s="112"/>
      <c r="T1704" s="112"/>
    </row>
    <row r="1705" spans="1:20" s="281" customFormat="1" ht="18" customHeight="1" x14ac:dyDescent="0.25">
      <c r="A1705" s="228"/>
      <c r="B1705" s="304"/>
      <c r="C1705" s="304"/>
      <c r="D1705" s="282" t="s">
        <v>287</v>
      </c>
      <c r="E1705" s="218">
        <v>1.35</v>
      </c>
      <c r="F1705" s="218">
        <v>2.95</v>
      </c>
      <c r="G1705" s="218">
        <f t="shared" si="349"/>
        <v>8.6000000000000014</v>
      </c>
      <c r="H1705" s="218">
        <v>3</v>
      </c>
      <c r="I1705" s="218">
        <f t="shared" si="350"/>
        <v>3.9825000000000004</v>
      </c>
      <c r="J1705" s="219"/>
      <c r="K1705" s="218">
        <f t="shared" si="351"/>
        <v>0</v>
      </c>
      <c r="L1705" s="21"/>
      <c r="O1705" s="112"/>
      <c r="P1705" s="112"/>
      <c r="Q1705" s="112"/>
      <c r="R1705" s="112"/>
      <c r="S1705" s="112"/>
      <c r="T1705" s="112"/>
    </row>
    <row r="1706" spans="1:20" s="281" customFormat="1" ht="18" customHeight="1" x14ac:dyDescent="0.25">
      <c r="A1706" s="228"/>
      <c r="B1706" s="304"/>
      <c r="C1706" s="304"/>
      <c r="D1706" s="282" t="s">
        <v>288</v>
      </c>
      <c r="E1706" s="218">
        <v>2.74</v>
      </c>
      <c r="F1706" s="218">
        <v>1.3</v>
      </c>
      <c r="G1706" s="218">
        <f t="shared" si="349"/>
        <v>8.08</v>
      </c>
      <c r="H1706" s="218">
        <v>3</v>
      </c>
      <c r="I1706" s="218">
        <f t="shared" si="350"/>
        <v>3.5620000000000003</v>
      </c>
      <c r="J1706" s="219"/>
      <c r="K1706" s="218">
        <f t="shared" si="351"/>
        <v>0</v>
      </c>
      <c r="L1706" s="21"/>
      <c r="O1706" s="112"/>
      <c r="P1706" s="112"/>
      <c r="Q1706" s="112"/>
      <c r="R1706" s="112"/>
      <c r="S1706" s="112"/>
      <c r="T1706" s="112"/>
    </row>
    <row r="1707" spans="1:20" s="281" customFormat="1" ht="18" customHeight="1" x14ac:dyDescent="0.25">
      <c r="A1707" s="228"/>
      <c r="B1707" s="304"/>
      <c r="C1707" s="304"/>
      <c r="D1707" s="282" t="s">
        <v>291</v>
      </c>
      <c r="E1707" s="218">
        <v>1.8</v>
      </c>
      <c r="F1707" s="218">
        <v>4.45</v>
      </c>
      <c r="G1707" s="218">
        <f t="shared" si="349"/>
        <v>12.5</v>
      </c>
      <c r="H1707" s="218">
        <v>3</v>
      </c>
      <c r="I1707" s="218">
        <f t="shared" si="350"/>
        <v>8.01</v>
      </c>
      <c r="J1707" s="219"/>
      <c r="K1707" s="218">
        <f t="shared" si="351"/>
        <v>0</v>
      </c>
      <c r="L1707" s="21"/>
      <c r="O1707" s="112"/>
      <c r="P1707" s="112"/>
      <c r="Q1707" s="112"/>
      <c r="R1707" s="112"/>
      <c r="S1707" s="112"/>
      <c r="T1707" s="112"/>
    </row>
    <row r="1708" spans="1:20" s="281" customFormat="1" ht="18" customHeight="1" x14ac:dyDescent="0.25">
      <c r="A1708" s="228"/>
      <c r="B1708" s="304"/>
      <c r="C1708" s="304"/>
      <c r="D1708" s="282" t="s">
        <v>289</v>
      </c>
      <c r="E1708" s="218">
        <v>3.2</v>
      </c>
      <c r="F1708" s="218">
        <v>1.64</v>
      </c>
      <c r="G1708" s="218">
        <f t="shared" si="349"/>
        <v>9.68</v>
      </c>
      <c r="H1708" s="218">
        <v>3</v>
      </c>
      <c r="I1708" s="218">
        <f t="shared" si="350"/>
        <v>5.2480000000000002</v>
      </c>
      <c r="J1708" s="219"/>
      <c r="K1708" s="218">
        <f t="shared" si="351"/>
        <v>0</v>
      </c>
      <c r="L1708" s="21"/>
      <c r="O1708" s="112"/>
      <c r="P1708" s="112"/>
      <c r="Q1708" s="112"/>
      <c r="R1708" s="112"/>
      <c r="S1708" s="112"/>
      <c r="T1708" s="112"/>
    </row>
    <row r="1709" spans="1:20" s="281" customFormat="1" ht="18" customHeight="1" x14ac:dyDescent="0.25">
      <c r="A1709" s="228"/>
      <c r="B1709" s="304"/>
      <c r="C1709" s="304"/>
      <c r="D1709" s="282" t="s">
        <v>290</v>
      </c>
      <c r="E1709" s="218">
        <v>1.53</v>
      </c>
      <c r="F1709" s="218">
        <v>2</v>
      </c>
      <c r="G1709" s="218">
        <f t="shared" si="349"/>
        <v>7.0600000000000005</v>
      </c>
      <c r="H1709" s="218">
        <v>3</v>
      </c>
      <c r="I1709" s="218">
        <f t="shared" si="350"/>
        <v>3.06</v>
      </c>
      <c r="J1709" s="219"/>
      <c r="K1709" s="218">
        <f t="shared" si="351"/>
        <v>0</v>
      </c>
      <c r="L1709" s="21"/>
      <c r="O1709" s="112"/>
      <c r="P1709" s="112"/>
      <c r="Q1709" s="112"/>
      <c r="R1709" s="112"/>
      <c r="S1709" s="112"/>
      <c r="T1709" s="112"/>
    </row>
    <row r="1710" spans="1:20" s="281" customFormat="1" ht="18" customHeight="1" x14ac:dyDescent="0.25">
      <c r="A1710" s="228"/>
      <c r="B1710" s="304"/>
      <c r="C1710" s="304"/>
      <c r="D1710" s="282" t="s">
        <v>292</v>
      </c>
      <c r="E1710" s="218">
        <v>1.53</v>
      </c>
      <c r="F1710" s="218">
        <v>2</v>
      </c>
      <c r="G1710" s="218">
        <f t="shared" si="349"/>
        <v>7.0600000000000005</v>
      </c>
      <c r="H1710" s="218">
        <v>3</v>
      </c>
      <c r="I1710" s="218">
        <f t="shared" si="350"/>
        <v>3.06</v>
      </c>
      <c r="J1710" s="219"/>
      <c r="K1710" s="218">
        <f t="shared" si="351"/>
        <v>0</v>
      </c>
      <c r="L1710" s="21"/>
      <c r="O1710" s="112"/>
      <c r="P1710" s="112"/>
      <c r="Q1710" s="112"/>
      <c r="R1710" s="112"/>
      <c r="S1710" s="112"/>
      <c r="T1710" s="112"/>
    </row>
    <row r="1711" spans="1:20" s="281" customFormat="1" ht="18" customHeight="1" x14ac:dyDescent="0.25">
      <c r="A1711" s="228"/>
      <c r="B1711" s="304"/>
      <c r="C1711" s="304"/>
      <c r="D1711" s="282" t="s">
        <v>293</v>
      </c>
      <c r="E1711" s="218">
        <v>3.2</v>
      </c>
      <c r="F1711" s="218">
        <v>3.4</v>
      </c>
      <c r="G1711" s="218">
        <f t="shared" si="349"/>
        <v>13.2</v>
      </c>
      <c r="H1711" s="218">
        <v>3</v>
      </c>
      <c r="I1711" s="218">
        <f t="shared" si="350"/>
        <v>10.88</v>
      </c>
      <c r="J1711" s="219"/>
      <c r="K1711" s="218">
        <f t="shared" si="351"/>
        <v>0</v>
      </c>
      <c r="L1711" s="21"/>
      <c r="O1711" s="112"/>
      <c r="P1711" s="112"/>
      <c r="Q1711" s="112"/>
      <c r="R1711" s="112"/>
      <c r="S1711" s="112"/>
      <c r="T1711" s="112"/>
    </row>
    <row r="1712" spans="1:20" s="281" customFormat="1" ht="18" customHeight="1" x14ac:dyDescent="0.25">
      <c r="A1712" s="228"/>
      <c r="B1712" s="304"/>
      <c r="C1712" s="304"/>
      <c r="D1712" s="282" t="s">
        <v>294</v>
      </c>
      <c r="E1712" s="218">
        <v>3.2</v>
      </c>
      <c r="F1712" s="218">
        <v>4.5</v>
      </c>
      <c r="G1712" s="218">
        <f t="shared" si="349"/>
        <v>15.4</v>
      </c>
      <c r="H1712" s="218">
        <v>3</v>
      </c>
      <c r="I1712" s="218">
        <f t="shared" si="350"/>
        <v>14.4</v>
      </c>
      <c r="J1712" s="219"/>
      <c r="K1712" s="218">
        <f t="shared" si="351"/>
        <v>0</v>
      </c>
      <c r="L1712" s="21"/>
      <c r="O1712" s="112"/>
      <c r="P1712" s="112"/>
      <c r="Q1712" s="112"/>
      <c r="R1712" s="112"/>
      <c r="S1712" s="112"/>
      <c r="T1712" s="112"/>
    </row>
    <row r="1713" spans="1:20" s="281" customFormat="1" ht="18" customHeight="1" x14ac:dyDescent="0.25">
      <c r="A1713" s="228"/>
      <c r="B1713" s="304"/>
      <c r="C1713" s="304"/>
      <c r="D1713" s="282" t="s">
        <v>295</v>
      </c>
      <c r="E1713" s="218">
        <v>1.55</v>
      </c>
      <c r="F1713" s="218">
        <v>0.95</v>
      </c>
      <c r="G1713" s="218">
        <f t="shared" si="349"/>
        <v>5</v>
      </c>
      <c r="H1713" s="218">
        <v>3</v>
      </c>
      <c r="I1713" s="218">
        <f t="shared" si="350"/>
        <v>1.4724999999999999</v>
      </c>
      <c r="J1713" s="219"/>
      <c r="K1713" s="218">
        <f t="shared" si="351"/>
        <v>0</v>
      </c>
      <c r="L1713" s="21"/>
      <c r="O1713" s="112"/>
      <c r="P1713" s="112"/>
      <c r="Q1713" s="112"/>
      <c r="R1713" s="112"/>
      <c r="S1713" s="112"/>
      <c r="T1713" s="112"/>
    </row>
    <row r="1714" spans="1:20" s="281" customFormat="1" ht="18" customHeight="1" x14ac:dyDescent="0.25">
      <c r="A1714" s="228"/>
      <c r="B1714" s="304"/>
      <c r="C1714" s="304"/>
      <c r="D1714" s="282"/>
      <c r="E1714" s="218"/>
      <c r="F1714" s="218"/>
      <c r="G1714" s="218"/>
      <c r="H1714" s="218"/>
      <c r="I1714" s="218"/>
      <c r="J1714" s="219"/>
      <c r="K1714" s="311">
        <f>SUM(K1699:K1713)</f>
        <v>0</v>
      </c>
      <c r="L1714" s="21"/>
      <c r="O1714" s="112"/>
      <c r="P1714" s="112"/>
      <c r="Q1714" s="112"/>
      <c r="R1714" s="112"/>
      <c r="S1714" s="112"/>
      <c r="T1714" s="112"/>
    </row>
    <row r="1715" spans="1:20" s="281" customFormat="1" ht="18" customHeight="1" x14ac:dyDescent="0.25">
      <c r="A1715" s="228"/>
      <c r="B1715" s="312" t="str">
        <f>'Planila Orçamentária'!C155</f>
        <v xml:space="preserve">Concreto armado para cinta superior </v>
      </c>
      <c r="C1715" s="304"/>
      <c r="D1715" s="282"/>
      <c r="E1715" s="218"/>
      <c r="F1715" s="218"/>
      <c r="G1715" s="218"/>
      <c r="H1715" s="218"/>
      <c r="I1715" s="218"/>
      <c r="J1715" s="219"/>
      <c r="K1715" s="311"/>
      <c r="L1715" s="21"/>
      <c r="O1715" s="112"/>
      <c r="P1715" s="112"/>
      <c r="Q1715" s="112"/>
      <c r="R1715" s="112"/>
      <c r="S1715" s="112"/>
      <c r="T1715" s="112"/>
    </row>
    <row r="1716" spans="1:20" s="281" customFormat="1" ht="18" customHeight="1" x14ac:dyDescent="0.25">
      <c r="A1716" s="228"/>
      <c r="B1716" s="304"/>
      <c r="C1716" s="304"/>
      <c r="D1716" s="282" t="s">
        <v>282</v>
      </c>
      <c r="E1716" s="218">
        <v>4.3499999999999996</v>
      </c>
      <c r="F1716" s="218">
        <v>4.3</v>
      </c>
      <c r="G1716" s="218">
        <f>E1716*2+F1716*2</f>
        <v>17.299999999999997</v>
      </c>
      <c r="H1716" s="218">
        <v>3</v>
      </c>
      <c r="I1716" s="218">
        <f>E1716*F1716</f>
        <v>18.704999999999998</v>
      </c>
      <c r="J1716" s="219"/>
      <c r="K1716" s="218">
        <f>J1716</f>
        <v>0</v>
      </c>
      <c r="L1716" s="21"/>
      <c r="O1716" s="112"/>
      <c r="P1716" s="112"/>
      <c r="Q1716" s="112"/>
      <c r="R1716" s="112"/>
      <c r="S1716" s="112"/>
      <c r="T1716" s="112"/>
    </row>
    <row r="1717" spans="1:20" s="281" customFormat="1" ht="18" customHeight="1" x14ac:dyDescent="0.25">
      <c r="A1717" s="228"/>
      <c r="B1717" s="304"/>
      <c r="C1717" s="304"/>
      <c r="D1717" s="282" t="s">
        <v>283</v>
      </c>
      <c r="E1717" s="218">
        <v>2.85</v>
      </c>
      <c r="F1717" s="218">
        <v>4</v>
      </c>
      <c r="G1717" s="218">
        <f t="shared" ref="G1717:G1730" si="352">E1717*2+F1717*2</f>
        <v>13.7</v>
      </c>
      <c r="H1717" s="218">
        <v>3</v>
      </c>
      <c r="I1717" s="218">
        <f t="shared" ref="I1717:I1730" si="353">E1717*F1717</f>
        <v>11.4</v>
      </c>
      <c r="J1717" s="219"/>
      <c r="K1717" s="218">
        <f t="shared" ref="K1717:K1730" si="354">J1717</f>
        <v>0</v>
      </c>
      <c r="L1717" s="21"/>
      <c r="O1717" s="112"/>
      <c r="P1717" s="112"/>
      <c r="Q1717" s="112"/>
      <c r="R1717" s="112"/>
      <c r="S1717" s="112"/>
      <c r="T1717" s="112"/>
    </row>
    <row r="1718" spans="1:20" s="281" customFormat="1" ht="18" customHeight="1" x14ac:dyDescent="0.25">
      <c r="A1718" s="228"/>
      <c r="B1718" s="304"/>
      <c r="C1718" s="304"/>
      <c r="D1718" s="282" t="s">
        <v>298</v>
      </c>
      <c r="E1718" s="218">
        <v>2.85</v>
      </c>
      <c r="F1718" s="218">
        <v>4</v>
      </c>
      <c r="G1718" s="218">
        <f t="shared" si="352"/>
        <v>13.7</v>
      </c>
      <c r="H1718" s="218">
        <v>3</v>
      </c>
      <c r="I1718" s="218">
        <f t="shared" si="353"/>
        <v>11.4</v>
      </c>
      <c r="J1718" s="219"/>
      <c r="K1718" s="218">
        <f t="shared" si="354"/>
        <v>0</v>
      </c>
      <c r="L1718" s="21"/>
      <c r="O1718" s="112"/>
      <c r="P1718" s="112"/>
      <c r="Q1718" s="112"/>
      <c r="R1718" s="112"/>
      <c r="S1718" s="112"/>
      <c r="T1718" s="112"/>
    </row>
    <row r="1719" spans="1:20" s="281" customFormat="1" ht="18" customHeight="1" x14ac:dyDescent="0.25">
      <c r="A1719" s="228"/>
      <c r="B1719" s="304"/>
      <c r="C1719" s="304"/>
      <c r="D1719" s="282" t="s">
        <v>284</v>
      </c>
      <c r="E1719" s="218">
        <v>4.3499999999999996</v>
      </c>
      <c r="F1719" s="218">
        <v>4.3499999999999996</v>
      </c>
      <c r="G1719" s="218">
        <f t="shared" si="352"/>
        <v>17.399999999999999</v>
      </c>
      <c r="H1719" s="218">
        <v>3</v>
      </c>
      <c r="I1719" s="218">
        <f t="shared" si="353"/>
        <v>18.922499999999996</v>
      </c>
      <c r="J1719" s="219"/>
      <c r="K1719" s="218">
        <f t="shared" si="354"/>
        <v>0</v>
      </c>
      <c r="L1719" s="21"/>
      <c r="O1719" s="112"/>
      <c r="P1719" s="112"/>
      <c r="Q1719" s="112"/>
      <c r="R1719" s="112"/>
      <c r="S1719" s="112"/>
      <c r="T1719" s="112"/>
    </row>
    <row r="1720" spans="1:20" s="281" customFormat="1" ht="18" customHeight="1" x14ac:dyDescent="0.25">
      <c r="A1720" s="228"/>
      <c r="B1720" s="304"/>
      <c r="C1720" s="304"/>
      <c r="D1720" s="282" t="s">
        <v>285</v>
      </c>
      <c r="E1720" s="218">
        <v>2.74</v>
      </c>
      <c r="F1720" s="218">
        <v>3</v>
      </c>
      <c r="G1720" s="218">
        <f t="shared" si="352"/>
        <v>11.48</v>
      </c>
      <c r="H1720" s="218">
        <v>3</v>
      </c>
      <c r="I1720" s="218">
        <f t="shared" si="353"/>
        <v>8.2200000000000006</v>
      </c>
      <c r="J1720" s="219"/>
      <c r="K1720" s="218">
        <f t="shared" si="354"/>
        <v>0</v>
      </c>
      <c r="L1720" s="21"/>
      <c r="O1720" s="112"/>
      <c r="P1720" s="112"/>
      <c r="Q1720" s="112"/>
      <c r="R1720" s="112"/>
      <c r="S1720" s="112"/>
      <c r="T1720" s="112"/>
    </row>
    <row r="1721" spans="1:20" s="281" customFormat="1" ht="18" customHeight="1" x14ac:dyDescent="0.25">
      <c r="A1721" s="228"/>
      <c r="B1721" s="304"/>
      <c r="C1721" s="304"/>
      <c r="D1721" s="282" t="s">
        <v>286</v>
      </c>
      <c r="E1721" s="218">
        <v>1.35</v>
      </c>
      <c r="F1721" s="218">
        <v>10.3</v>
      </c>
      <c r="G1721" s="218">
        <f t="shared" si="352"/>
        <v>23.3</v>
      </c>
      <c r="H1721" s="218">
        <v>3</v>
      </c>
      <c r="I1721" s="218">
        <f t="shared" si="353"/>
        <v>13.905000000000001</v>
      </c>
      <c r="J1721" s="219"/>
      <c r="K1721" s="218">
        <f t="shared" si="354"/>
        <v>0</v>
      </c>
      <c r="L1721" s="21"/>
      <c r="O1721" s="112"/>
      <c r="P1721" s="112"/>
      <c r="Q1721" s="112"/>
      <c r="R1721" s="112"/>
      <c r="S1721" s="112"/>
      <c r="T1721" s="112"/>
    </row>
    <row r="1722" spans="1:20" s="281" customFormat="1" ht="18" customHeight="1" x14ac:dyDescent="0.25">
      <c r="A1722" s="228"/>
      <c r="B1722" s="304"/>
      <c r="C1722" s="304"/>
      <c r="D1722" s="282" t="s">
        <v>287</v>
      </c>
      <c r="E1722" s="218">
        <v>1.35</v>
      </c>
      <c r="F1722" s="218">
        <v>2.95</v>
      </c>
      <c r="G1722" s="218">
        <f t="shared" si="352"/>
        <v>8.6000000000000014</v>
      </c>
      <c r="H1722" s="218">
        <v>3</v>
      </c>
      <c r="I1722" s="218">
        <f t="shared" si="353"/>
        <v>3.9825000000000004</v>
      </c>
      <c r="J1722" s="219"/>
      <c r="K1722" s="218">
        <f t="shared" si="354"/>
        <v>0</v>
      </c>
      <c r="L1722" s="21"/>
      <c r="O1722" s="112"/>
      <c r="P1722" s="112"/>
      <c r="Q1722" s="112"/>
      <c r="R1722" s="112"/>
      <c r="S1722" s="112"/>
      <c r="T1722" s="112"/>
    </row>
    <row r="1723" spans="1:20" s="281" customFormat="1" ht="18" customHeight="1" x14ac:dyDescent="0.25">
      <c r="A1723" s="228"/>
      <c r="B1723" s="304"/>
      <c r="C1723" s="304"/>
      <c r="D1723" s="282" t="s">
        <v>288</v>
      </c>
      <c r="E1723" s="218">
        <v>2.74</v>
      </c>
      <c r="F1723" s="218">
        <v>1.3</v>
      </c>
      <c r="G1723" s="218">
        <f t="shared" si="352"/>
        <v>8.08</v>
      </c>
      <c r="H1723" s="218">
        <v>3</v>
      </c>
      <c r="I1723" s="218">
        <f t="shared" si="353"/>
        <v>3.5620000000000003</v>
      </c>
      <c r="J1723" s="219"/>
      <c r="K1723" s="218">
        <f t="shared" si="354"/>
        <v>0</v>
      </c>
      <c r="L1723" s="21"/>
      <c r="O1723" s="112"/>
      <c r="P1723" s="112"/>
      <c r="Q1723" s="112"/>
      <c r="R1723" s="112"/>
      <c r="S1723" s="112"/>
      <c r="T1723" s="112"/>
    </row>
    <row r="1724" spans="1:20" s="281" customFormat="1" ht="18" customHeight="1" x14ac:dyDescent="0.25">
      <c r="A1724" s="228"/>
      <c r="B1724" s="304"/>
      <c r="C1724" s="304"/>
      <c r="D1724" s="282" t="s">
        <v>291</v>
      </c>
      <c r="E1724" s="218">
        <v>1.8</v>
      </c>
      <c r="F1724" s="218">
        <v>4.45</v>
      </c>
      <c r="G1724" s="218">
        <f t="shared" si="352"/>
        <v>12.5</v>
      </c>
      <c r="H1724" s="218">
        <v>3</v>
      </c>
      <c r="I1724" s="218">
        <f t="shared" si="353"/>
        <v>8.01</v>
      </c>
      <c r="J1724" s="219"/>
      <c r="K1724" s="218">
        <f t="shared" si="354"/>
        <v>0</v>
      </c>
      <c r="L1724" s="21"/>
      <c r="O1724" s="112"/>
      <c r="P1724" s="112"/>
      <c r="Q1724" s="112"/>
      <c r="R1724" s="112"/>
      <c r="S1724" s="112"/>
      <c r="T1724" s="112"/>
    </row>
    <row r="1725" spans="1:20" s="281" customFormat="1" ht="18" customHeight="1" x14ac:dyDescent="0.25">
      <c r="A1725" s="228"/>
      <c r="B1725" s="304"/>
      <c r="C1725" s="304"/>
      <c r="D1725" s="282" t="s">
        <v>289</v>
      </c>
      <c r="E1725" s="218">
        <v>3.2</v>
      </c>
      <c r="F1725" s="218">
        <v>1.64</v>
      </c>
      <c r="G1725" s="218">
        <f t="shared" si="352"/>
        <v>9.68</v>
      </c>
      <c r="H1725" s="218">
        <v>3</v>
      </c>
      <c r="I1725" s="218">
        <f t="shared" si="353"/>
        <v>5.2480000000000002</v>
      </c>
      <c r="J1725" s="219"/>
      <c r="K1725" s="218">
        <f t="shared" si="354"/>
        <v>0</v>
      </c>
      <c r="L1725" s="21"/>
      <c r="O1725" s="112"/>
      <c r="P1725" s="112"/>
      <c r="Q1725" s="112"/>
      <c r="R1725" s="112"/>
      <c r="S1725" s="112"/>
      <c r="T1725" s="112"/>
    </row>
    <row r="1726" spans="1:20" s="281" customFormat="1" ht="18" customHeight="1" x14ac:dyDescent="0.25">
      <c r="A1726" s="228"/>
      <c r="B1726" s="304"/>
      <c r="C1726" s="304"/>
      <c r="D1726" s="282" t="s">
        <v>290</v>
      </c>
      <c r="E1726" s="218">
        <v>1.53</v>
      </c>
      <c r="F1726" s="218">
        <v>2</v>
      </c>
      <c r="G1726" s="218">
        <f t="shared" si="352"/>
        <v>7.0600000000000005</v>
      </c>
      <c r="H1726" s="218">
        <v>3</v>
      </c>
      <c r="I1726" s="218">
        <f t="shared" si="353"/>
        <v>3.06</v>
      </c>
      <c r="J1726" s="219"/>
      <c r="K1726" s="218">
        <f t="shared" si="354"/>
        <v>0</v>
      </c>
      <c r="L1726" s="21"/>
      <c r="O1726" s="112"/>
      <c r="P1726" s="112"/>
      <c r="Q1726" s="112"/>
      <c r="R1726" s="112"/>
      <c r="S1726" s="112"/>
      <c r="T1726" s="112"/>
    </row>
    <row r="1727" spans="1:20" s="281" customFormat="1" ht="18" customHeight="1" x14ac:dyDescent="0.25">
      <c r="A1727" s="228"/>
      <c r="B1727" s="304"/>
      <c r="C1727" s="304"/>
      <c r="D1727" s="282" t="s">
        <v>292</v>
      </c>
      <c r="E1727" s="218">
        <v>1.53</v>
      </c>
      <c r="F1727" s="218">
        <v>2</v>
      </c>
      <c r="G1727" s="218">
        <f t="shared" si="352"/>
        <v>7.0600000000000005</v>
      </c>
      <c r="H1727" s="218">
        <v>3</v>
      </c>
      <c r="I1727" s="218">
        <f t="shared" si="353"/>
        <v>3.06</v>
      </c>
      <c r="J1727" s="219"/>
      <c r="K1727" s="218">
        <f t="shared" si="354"/>
        <v>0</v>
      </c>
      <c r="L1727" s="21"/>
      <c r="O1727" s="112"/>
      <c r="P1727" s="112"/>
      <c r="Q1727" s="112"/>
      <c r="R1727" s="112"/>
      <c r="S1727" s="112"/>
      <c r="T1727" s="112"/>
    </row>
    <row r="1728" spans="1:20" s="281" customFormat="1" ht="18" customHeight="1" x14ac:dyDescent="0.25">
      <c r="A1728" s="228"/>
      <c r="B1728" s="304"/>
      <c r="C1728" s="304"/>
      <c r="D1728" s="282" t="s">
        <v>293</v>
      </c>
      <c r="E1728" s="218">
        <v>3.2</v>
      </c>
      <c r="F1728" s="218">
        <v>3.4</v>
      </c>
      <c r="G1728" s="218">
        <f t="shared" si="352"/>
        <v>13.2</v>
      </c>
      <c r="H1728" s="218">
        <v>3</v>
      </c>
      <c r="I1728" s="218">
        <f t="shared" si="353"/>
        <v>10.88</v>
      </c>
      <c r="J1728" s="219"/>
      <c r="K1728" s="218">
        <f t="shared" si="354"/>
        <v>0</v>
      </c>
      <c r="L1728" s="21"/>
      <c r="O1728" s="112"/>
      <c r="P1728" s="112"/>
      <c r="Q1728" s="112"/>
      <c r="R1728" s="112"/>
      <c r="S1728" s="112"/>
      <c r="T1728" s="112"/>
    </row>
    <row r="1729" spans="1:20" s="281" customFormat="1" ht="18" customHeight="1" x14ac:dyDescent="0.25">
      <c r="A1729" s="228"/>
      <c r="B1729" s="304"/>
      <c r="C1729" s="304"/>
      <c r="D1729" s="282" t="s">
        <v>294</v>
      </c>
      <c r="E1729" s="218">
        <v>3.2</v>
      </c>
      <c r="F1729" s="218">
        <v>4.5</v>
      </c>
      <c r="G1729" s="218">
        <f t="shared" si="352"/>
        <v>15.4</v>
      </c>
      <c r="H1729" s="218">
        <v>3</v>
      </c>
      <c r="I1729" s="218">
        <f t="shared" si="353"/>
        <v>14.4</v>
      </c>
      <c r="J1729" s="219"/>
      <c r="K1729" s="218">
        <f t="shared" si="354"/>
        <v>0</v>
      </c>
      <c r="L1729" s="21"/>
      <c r="O1729" s="112"/>
      <c r="P1729" s="112"/>
      <c r="Q1729" s="112"/>
      <c r="R1729" s="112"/>
      <c r="S1729" s="112"/>
      <c r="T1729" s="112"/>
    </row>
    <row r="1730" spans="1:20" s="281" customFormat="1" ht="18" customHeight="1" x14ac:dyDescent="0.25">
      <c r="A1730" s="228"/>
      <c r="B1730" s="304"/>
      <c r="C1730" s="304"/>
      <c r="D1730" s="282" t="s">
        <v>295</v>
      </c>
      <c r="E1730" s="218">
        <v>1.55</v>
      </c>
      <c r="F1730" s="218">
        <v>0.95</v>
      </c>
      <c r="G1730" s="218">
        <f t="shared" si="352"/>
        <v>5</v>
      </c>
      <c r="H1730" s="218">
        <v>3</v>
      </c>
      <c r="I1730" s="218">
        <f t="shared" si="353"/>
        <v>1.4724999999999999</v>
      </c>
      <c r="J1730" s="219"/>
      <c r="K1730" s="218">
        <f t="shared" si="354"/>
        <v>0</v>
      </c>
      <c r="L1730" s="21"/>
      <c r="O1730" s="112"/>
      <c r="P1730" s="112"/>
      <c r="Q1730" s="112"/>
      <c r="R1730" s="112"/>
      <c r="S1730" s="112"/>
      <c r="T1730" s="112"/>
    </row>
    <row r="1731" spans="1:20" s="281" customFormat="1" ht="18" customHeight="1" x14ac:dyDescent="0.25">
      <c r="A1731" s="228"/>
      <c r="B1731" s="304"/>
      <c r="C1731" s="304"/>
      <c r="D1731" s="282"/>
      <c r="E1731" s="218"/>
      <c r="F1731" s="218"/>
      <c r="G1731" s="218"/>
      <c r="H1731" s="218"/>
      <c r="I1731" s="218"/>
      <c r="J1731" s="219"/>
      <c r="K1731" s="311">
        <f>SUM(K1716:K1730)</f>
        <v>0</v>
      </c>
      <c r="L1731" s="21"/>
      <c r="O1731" s="112"/>
      <c r="P1731" s="112"/>
      <c r="Q1731" s="112"/>
      <c r="R1731" s="112"/>
      <c r="S1731" s="112"/>
      <c r="T1731" s="112"/>
    </row>
    <row r="1732" spans="1:20" s="281" customFormat="1" ht="18" x14ac:dyDescent="0.25">
      <c r="A1732" s="228"/>
      <c r="B1732" s="308" t="str">
        <f>'Planila Orçamentária'!C156</f>
        <v>COBERTURA</v>
      </c>
      <c r="C1732" s="308"/>
      <c r="D1732" s="309"/>
      <c r="E1732" s="310"/>
      <c r="F1732" s="310"/>
      <c r="G1732" s="310"/>
      <c r="H1732" s="310"/>
      <c r="I1732" s="310"/>
      <c r="J1732" s="310"/>
      <c r="K1732" s="310"/>
      <c r="L1732" s="21"/>
    </row>
    <row r="1733" spans="1:20" s="281" customFormat="1" ht="45.75" customHeight="1" x14ac:dyDescent="0.25">
      <c r="A1733" s="228"/>
      <c r="B1733" s="312" t="str">
        <f>'Planila Orçamentária'!C157</f>
        <v>Estrutura metálica para telha galvalume</v>
      </c>
      <c r="C1733" s="304"/>
      <c r="D1733" s="282"/>
      <c r="E1733" s="218"/>
      <c r="F1733" s="218"/>
      <c r="G1733" s="218"/>
      <c r="H1733" s="218"/>
      <c r="I1733" s="218"/>
      <c r="J1733" s="219"/>
      <c r="K1733" s="311"/>
      <c r="L1733" s="21"/>
      <c r="O1733" s="112"/>
      <c r="P1733" s="112"/>
      <c r="Q1733" s="112"/>
      <c r="R1733" s="112"/>
      <c r="S1733" s="112"/>
      <c r="T1733" s="112"/>
    </row>
    <row r="1734" spans="1:20" s="281" customFormat="1" ht="18" customHeight="1" x14ac:dyDescent="0.25">
      <c r="A1734" s="228"/>
      <c r="B1734" s="304"/>
      <c r="C1734" s="304"/>
      <c r="D1734" s="282" t="s">
        <v>282</v>
      </c>
      <c r="E1734" s="218">
        <v>4.3499999999999996</v>
      </c>
      <c r="F1734" s="218">
        <v>4.3</v>
      </c>
      <c r="G1734" s="218">
        <f>E1734*2+F1734*2</f>
        <v>17.299999999999997</v>
      </c>
      <c r="H1734" s="218">
        <v>3</v>
      </c>
      <c r="I1734" s="218">
        <f>E1734*F1734</f>
        <v>18.704999999999998</v>
      </c>
      <c r="J1734" s="219"/>
      <c r="K1734" s="218">
        <f>J1734</f>
        <v>0</v>
      </c>
      <c r="L1734" s="21"/>
      <c r="O1734" s="112"/>
      <c r="P1734" s="112"/>
      <c r="Q1734" s="112"/>
      <c r="R1734" s="112"/>
      <c r="S1734" s="112"/>
      <c r="T1734" s="112"/>
    </row>
    <row r="1735" spans="1:20" s="281" customFormat="1" ht="18" customHeight="1" x14ac:dyDescent="0.25">
      <c r="A1735" s="228"/>
      <c r="B1735" s="304"/>
      <c r="C1735" s="304"/>
      <c r="D1735" s="282" t="s">
        <v>283</v>
      </c>
      <c r="E1735" s="218">
        <v>2.85</v>
      </c>
      <c r="F1735" s="218">
        <v>4</v>
      </c>
      <c r="G1735" s="218">
        <f t="shared" ref="G1735:G1748" si="355">E1735*2+F1735*2</f>
        <v>13.7</v>
      </c>
      <c r="H1735" s="218">
        <v>3</v>
      </c>
      <c r="I1735" s="218">
        <f t="shared" ref="I1735:I1748" si="356">E1735*F1735</f>
        <v>11.4</v>
      </c>
      <c r="J1735" s="219"/>
      <c r="K1735" s="218">
        <f t="shared" ref="K1735:K1748" si="357">J1735</f>
        <v>0</v>
      </c>
      <c r="L1735" s="21"/>
      <c r="O1735" s="112"/>
      <c r="P1735" s="112"/>
      <c r="Q1735" s="112"/>
      <c r="R1735" s="112"/>
      <c r="S1735" s="112"/>
      <c r="T1735" s="112"/>
    </row>
    <row r="1736" spans="1:20" s="281" customFormat="1" ht="18" customHeight="1" x14ac:dyDescent="0.25">
      <c r="A1736" s="228"/>
      <c r="B1736" s="304"/>
      <c r="C1736" s="304"/>
      <c r="D1736" s="282" t="s">
        <v>298</v>
      </c>
      <c r="E1736" s="218">
        <v>2.85</v>
      </c>
      <c r="F1736" s="218">
        <v>4</v>
      </c>
      <c r="G1736" s="218">
        <f t="shared" si="355"/>
        <v>13.7</v>
      </c>
      <c r="H1736" s="218">
        <v>3</v>
      </c>
      <c r="I1736" s="218">
        <f t="shared" si="356"/>
        <v>11.4</v>
      </c>
      <c r="J1736" s="219"/>
      <c r="K1736" s="218">
        <f t="shared" si="357"/>
        <v>0</v>
      </c>
      <c r="L1736" s="21"/>
      <c r="O1736" s="112"/>
      <c r="P1736" s="112"/>
      <c r="Q1736" s="112"/>
      <c r="R1736" s="112"/>
      <c r="S1736" s="112"/>
      <c r="T1736" s="112"/>
    </row>
    <row r="1737" spans="1:20" s="281" customFormat="1" ht="18" customHeight="1" x14ac:dyDescent="0.25">
      <c r="A1737" s="228"/>
      <c r="B1737" s="304"/>
      <c r="C1737" s="304"/>
      <c r="D1737" s="282" t="s">
        <v>284</v>
      </c>
      <c r="E1737" s="218">
        <v>4.3499999999999996</v>
      </c>
      <c r="F1737" s="218">
        <v>4.3499999999999996</v>
      </c>
      <c r="G1737" s="218">
        <f t="shared" si="355"/>
        <v>17.399999999999999</v>
      </c>
      <c r="H1737" s="218">
        <v>3</v>
      </c>
      <c r="I1737" s="218">
        <f t="shared" si="356"/>
        <v>18.922499999999996</v>
      </c>
      <c r="J1737" s="219"/>
      <c r="K1737" s="218">
        <f t="shared" si="357"/>
        <v>0</v>
      </c>
      <c r="L1737" s="21"/>
      <c r="O1737" s="112"/>
      <c r="P1737" s="112"/>
      <c r="Q1737" s="112"/>
      <c r="R1737" s="112"/>
      <c r="S1737" s="112"/>
      <c r="T1737" s="112"/>
    </row>
    <row r="1738" spans="1:20" s="281" customFormat="1" ht="18" customHeight="1" x14ac:dyDescent="0.25">
      <c r="A1738" s="228"/>
      <c r="B1738" s="304"/>
      <c r="C1738" s="304"/>
      <c r="D1738" s="282" t="s">
        <v>285</v>
      </c>
      <c r="E1738" s="218">
        <v>2.74</v>
      </c>
      <c r="F1738" s="218">
        <v>3</v>
      </c>
      <c r="G1738" s="218">
        <f t="shared" si="355"/>
        <v>11.48</v>
      </c>
      <c r="H1738" s="218">
        <v>3</v>
      </c>
      <c r="I1738" s="218">
        <f t="shared" si="356"/>
        <v>8.2200000000000006</v>
      </c>
      <c r="J1738" s="219"/>
      <c r="K1738" s="218">
        <f t="shared" si="357"/>
        <v>0</v>
      </c>
      <c r="L1738" s="21"/>
      <c r="O1738" s="112"/>
      <c r="P1738" s="112"/>
      <c r="Q1738" s="112"/>
      <c r="R1738" s="112"/>
      <c r="S1738" s="112"/>
      <c r="T1738" s="112"/>
    </row>
    <row r="1739" spans="1:20" s="281" customFormat="1" ht="18" customHeight="1" x14ac:dyDescent="0.25">
      <c r="A1739" s="228"/>
      <c r="B1739" s="304"/>
      <c r="C1739" s="304"/>
      <c r="D1739" s="282" t="s">
        <v>286</v>
      </c>
      <c r="E1739" s="218">
        <v>1.35</v>
      </c>
      <c r="F1739" s="218">
        <v>10.3</v>
      </c>
      <c r="G1739" s="218">
        <f t="shared" si="355"/>
        <v>23.3</v>
      </c>
      <c r="H1739" s="218">
        <v>3</v>
      </c>
      <c r="I1739" s="218">
        <f t="shared" si="356"/>
        <v>13.905000000000001</v>
      </c>
      <c r="J1739" s="219"/>
      <c r="K1739" s="218">
        <f t="shared" si="357"/>
        <v>0</v>
      </c>
      <c r="L1739" s="21"/>
      <c r="O1739" s="112"/>
      <c r="P1739" s="112"/>
      <c r="Q1739" s="112"/>
      <c r="R1739" s="112"/>
      <c r="S1739" s="112"/>
      <c r="T1739" s="112"/>
    </row>
    <row r="1740" spans="1:20" s="281" customFormat="1" ht="18" customHeight="1" x14ac:dyDescent="0.25">
      <c r="A1740" s="228"/>
      <c r="B1740" s="304"/>
      <c r="C1740" s="304"/>
      <c r="D1740" s="282" t="s">
        <v>287</v>
      </c>
      <c r="E1740" s="218">
        <v>1.35</v>
      </c>
      <c r="F1740" s="218">
        <v>2.95</v>
      </c>
      <c r="G1740" s="218">
        <f t="shared" si="355"/>
        <v>8.6000000000000014</v>
      </c>
      <c r="H1740" s="218">
        <v>3</v>
      </c>
      <c r="I1740" s="218">
        <f t="shared" si="356"/>
        <v>3.9825000000000004</v>
      </c>
      <c r="J1740" s="219"/>
      <c r="K1740" s="218">
        <f t="shared" si="357"/>
        <v>0</v>
      </c>
      <c r="L1740" s="21"/>
      <c r="O1740" s="112"/>
      <c r="P1740" s="112"/>
      <c r="Q1740" s="112"/>
      <c r="R1740" s="112"/>
      <c r="S1740" s="112"/>
      <c r="T1740" s="112"/>
    </row>
    <row r="1741" spans="1:20" s="281" customFormat="1" ht="18" customHeight="1" x14ac:dyDescent="0.25">
      <c r="A1741" s="228"/>
      <c r="B1741" s="304"/>
      <c r="C1741" s="304"/>
      <c r="D1741" s="282" t="s">
        <v>288</v>
      </c>
      <c r="E1741" s="218">
        <v>2.74</v>
      </c>
      <c r="F1741" s="218">
        <v>1.3</v>
      </c>
      <c r="G1741" s="218">
        <f t="shared" si="355"/>
        <v>8.08</v>
      </c>
      <c r="H1741" s="218">
        <v>3</v>
      </c>
      <c r="I1741" s="218">
        <f t="shared" si="356"/>
        <v>3.5620000000000003</v>
      </c>
      <c r="J1741" s="219"/>
      <c r="K1741" s="218">
        <f t="shared" si="357"/>
        <v>0</v>
      </c>
      <c r="L1741" s="21"/>
      <c r="O1741" s="112"/>
      <c r="P1741" s="112"/>
      <c r="Q1741" s="112"/>
      <c r="R1741" s="112"/>
      <c r="S1741" s="112"/>
      <c r="T1741" s="112"/>
    </row>
    <row r="1742" spans="1:20" s="281" customFormat="1" ht="18" customHeight="1" x14ac:dyDescent="0.25">
      <c r="A1742" s="228"/>
      <c r="B1742" s="304"/>
      <c r="C1742" s="304"/>
      <c r="D1742" s="282" t="s">
        <v>291</v>
      </c>
      <c r="E1742" s="218">
        <v>1.8</v>
      </c>
      <c r="F1742" s="218">
        <v>4.45</v>
      </c>
      <c r="G1742" s="218">
        <f t="shared" si="355"/>
        <v>12.5</v>
      </c>
      <c r="H1742" s="218">
        <v>3</v>
      </c>
      <c r="I1742" s="218">
        <f t="shared" si="356"/>
        <v>8.01</v>
      </c>
      <c r="J1742" s="219"/>
      <c r="K1742" s="218">
        <f t="shared" si="357"/>
        <v>0</v>
      </c>
      <c r="L1742" s="21"/>
      <c r="O1742" s="112"/>
      <c r="P1742" s="112"/>
      <c r="Q1742" s="112"/>
      <c r="R1742" s="112"/>
      <c r="S1742" s="112"/>
      <c r="T1742" s="112"/>
    </row>
    <row r="1743" spans="1:20" s="281" customFormat="1" ht="18" customHeight="1" x14ac:dyDescent="0.25">
      <c r="A1743" s="228"/>
      <c r="B1743" s="304"/>
      <c r="C1743" s="304"/>
      <c r="D1743" s="282" t="s">
        <v>289</v>
      </c>
      <c r="E1743" s="218">
        <v>3.2</v>
      </c>
      <c r="F1743" s="218">
        <v>1.64</v>
      </c>
      <c r="G1743" s="218">
        <f t="shared" si="355"/>
        <v>9.68</v>
      </c>
      <c r="H1743" s="218">
        <v>3</v>
      </c>
      <c r="I1743" s="218">
        <f t="shared" si="356"/>
        <v>5.2480000000000002</v>
      </c>
      <c r="J1743" s="219"/>
      <c r="K1743" s="218">
        <f t="shared" si="357"/>
        <v>0</v>
      </c>
      <c r="L1743" s="21"/>
      <c r="O1743" s="112"/>
      <c r="P1743" s="112"/>
      <c r="Q1743" s="112"/>
      <c r="R1743" s="112"/>
      <c r="S1743" s="112"/>
      <c r="T1743" s="112"/>
    </row>
    <row r="1744" spans="1:20" s="281" customFormat="1" ht="18" customHeight="1" x14ac:dyDescent="0.25">
      <c r="A1744" s="228"/>
      <c r="B1744" s="304"/>
      <c r="C1744" s="304"/>
      <c r="D1744" s="282" t="s">
        <v>290</v>
      </c>
      <c r="E1744" s="218">
        <v>1.53</v>
      </c>
      <c r="F1744" s="218">
        <v>2</v>
      </c>
      <c r="G1744" s="218">
        <f t="shared" si="355"/>
        <v>7.0600000000000005</v>
      </c>
      <c r="H1744" s="218">
        <v>3</v>
      </c>
      <c r="I1744" s="218">
        <f t="shared" si="356"/>
        <v>3.06</v>
      </c>
      <c r="J1744" s="219"/>
      <c r="K1744" s="218">
        <f t="shared" si="357"/>
        <v>0</v>
      </c>
      <c r="L1744" s="21"/>
      <c r="O1744" s="112"/>
      <c r="P1744" s="112"/>
      <c r="Q1744" s="112"/>
      <c r="R1744" s="112"/>
      <c r="S1744" s="112"/>
      <c r="T1744" s="112"/>
    </row>
    <row r="1745" spans="1:20" s="281" customFormat="1" ht="18" customHeight="1" x14ac:dyDescent="0.25">
      <c r="A1745" s="228"/>
      <c r="B1745" s="304"/>
      <c r="C1745" s="304"/>
      <c r="D1745" s="282" t="s">
        <v>292</v>
      </c>
      <c r="E1745" s="218">
        <v>1.53</v>
      </c>
      <c r="F1745" s="218">
        <v>2</v>
      </c>
      <c r="G1745" s="218">
        <f t="shared" si="355"/>
        <v>7.0600000000000005</v>
      </c>
      <c r="H1745" s="218">
        <v>3</v>
      </c>
      <c r="I1745" s="218">
        <f t="shared" si="356"/>
        <v>3.06</v>
      </c>
      <c r="J1745" s="219"/>
      <c r="K1745" s="218">
        <f t="shared" si="357"/>
        <v>0</v>
      </c>
      <c r="L1745" s="21"/>
      <c r="O1745" s="112"/>
      <c r="P1745" s="112"/>
      <c r="Q1745" s="112"/>
      <c r="R1745" s="112"/>
      <c r="S1745" s="112"/>
      <c r="T1745" s="112"/>
    </row>
    <row r="1746" spans="1:20" s="281" customFormat="1" ht="18" customHeight="1" x14ac:dyDescent="0.25">
      <c r="A1746" s="228"/>
      <c r="B1746" s="304"/>
      <c r="C1746" s="304"/>
      <c r="D1746" s="282" t="s">
        <v>293</v>
      </c>
      <c r="E1746" s="218">
        <v>3.2</v>
      </c>
      <c r="F1746" s="218">
        <v>3.4</v>
      </c>
      <c r="G1746" s="218">
        <f t="shared" si="355"/>
        <v>13.2</v>
      </c>
      <c r="H1746" s="218">
        <v>3</v>
      </c>
      <c r="I1746" s="218">
        <f t="shared" si="356"/>
        <v>10.88</v>
      </c>
      <c r="J1746" s="219"/>
      <c r="K1746" s="218">
        <f t="shared" si="357"/>
        <v>0</v>
      </c>
      <c r="L1746" s="21"/>
      <c r="O1746" s="112"/>
      <c r="P1746" s="112"/>
      <c r="Q1746" s="112"/>
      <c r="R1746" s="112"/>
      <c r="S1746" s="112"/>
      <c r="T1746" s="112"/>
    </row>
    <row r="1747" spans="1:20" s="281" customFormat="1" ht="18" customHeight="1" x14ac:dyDescent="0.25">
      <c r="A1747" s="228"/>
      <c r="B1747" s="304"/>
      <c r="C1747" s="304"/>
      <c r="D1747" s="282" t="s">
        <v>294</v>
      </c>
      <c r="E1747" s="218">
        <v>3.2</v>
      </c>
      <c r="F1747" s="218">
        <v>4.5</v>
      </c>
      <c r="G1747" s="218">
        <f t="shared" si="355"/>
        <v>15.4</v>
      </c>
      <c r="H1747" s="218">
        <v>3</v>
      </c>
      <c r="I1747" s="218">
        <f t="shared" si="356"/>
        <v>14.4</v>
      </c>
      <c r="J1747" s="219"/>
      <c r="K1747" s="218">
        <f t="shared" si="357"/>
        <v>0</v>
      </c>
      <c r="L1747" s="21"/>
      <c r="O1747" s="112"/>
      <c r="P1747" s="112"/>
      <c r="Q1747" s="112"/>
      <c r="R1747" s="112"/>
      <c r="S1747" s="112"/>
      <c r="T1747" s="112"/>
    </row>
    <row r="1748" spans="1:20" s="281" customFormat="1" ht="18" customHeight="1" x14ac:dyDescent="0.25">
      <c r="A1748" s="228"/>
      <c r="B1748" s="304"/>
      <c r="C1748" s="304"/>
      <c r="D1748" s="282" t="s">
        <v>295</v>
      </c>
      <c r="E1748" s="218">
        <v>1.55</v>
      </c>
      <c r="F1748" s="218">
        <v>0.95</v>
      </c>
      <c r="G1748" s="218">
        <f t="shared" si="355"/>
        <v>5</v>
      </c>
      <c r="H1748" s="218">
        <v>3</v>
      </c>
      <c r="I1748" s="218">
        <f t="shared" si="356"/>
        <v>1.4724999999999999</v>
      </c>
      <c r="J1748" s="219"/>
      <c r="K1748" s="218">
        <f t="shared" si="357"/>
        <v>0</v>
      </c>
      <c r="L1748" s="21"/>
      <c r="O1748" s="112"/>
      <c r="P1748" s="112"/>
      <c r="Q1748" s="112"/>
      <c r="R1748" s="112"/>
      <c r="S1748" s="112"/>
      <c r="T1748" s="112"/>
    </row>
    <row r="1749" spans="1:20" s="281" customFormat="1" ht="18" customHeight="1" x14ac:dyDescent="0.25">
      <c r="A1749" s="228"/>
      <c r="B1749" s="304"/>
      <c r="C1749" s="304"/>
      <c r="D1749" s="282"/>
      <c r="E1749" s="218"/>
      <c r="F1749" s="218"/>
      <c r="G1749" s="218"/>
      <c r="H1749" s="218"/>
      <c r="I1749" s="218"/>
      <c r="J1749" s="219"/>
      <c r="K1749" s="311">
        <f>SUM(K1734:K1748)</f>
        <v>0</v>
      </c>
      <c r="L1749" s="21"/>
      <c r="O1749" s="112"/>
      <c r="P1749" s="112"/>
      <c r="Q1749" s="112"/>
      <c r="R1749" s="112"/>
      <c r="S1749" s="112"/>
      <c r="T1749" s="112"/>
    </row>
    <row r="1750" spans="1:20" s="281" customFormat="1" ht="62.25" customHeight="1" x14ac:dyDescent="0.25">
      <c r="A1750" s="228"/>
      <c r="B1750" s="312" t="str">
        <f>'Planila Orçamentária'!C158</f>
        <v>Cobertura com telha chapa aço ondulada zincada 0,5mm, incluso pintura, cumeeira e acessórios</v>
      </c>
      <c r="C1750" s="304"/>
      <c r="D1750" s="282"/>
      <c r="E1750" s="218"/>
      <c r="F1750" s="218"/>
      <c r="G1750" s="218"/>
      <c r="H1750" s="218"/>
      <c r="I1750" s="218"/>
      <c r="J1750" s="219"/>
      <c r="K1750" s="311"/>
      <c r="L1750" s="21"/>
      <c r="O1750" s="112"/>
      <c r="P1750" s="112"/>
      <c r="Q1750" s="112"/>
      <c r="R1750" s="112"/>
      <c r="S1750" s="112"/>
      <c r="T1750" s="112"/>
    </row>
    <row r="1751" spans="1:20" s="281" customFormat="1" ht="18" customHeight="1" x14ac:dyDescent="0.25">
      <c r="A1751" s="228"/>
      <c r="B1751" s="304"/>
      <c r="C1751" s="304"/>
      <c r="D1751" s="282" t="s">
        <v>282</v>
      </c>
      <c r="E1751" s="218">
        <v>4.3499999999999996</v>
      </c>
      <c r="F1751" s="218">
        <v>4.3</v>
      </c>
      <c r="G1751" s="218">
        <f>E1751*2+F1751*2</f>
        <v>17.299999999999997</v>
      </c>
      <c r="H1751" s="218">
        <v>3</v>
      </c>
      <c r="I1751" s="218">
        <f>E1751*F1751</f>
        <v>18.704999999999998</v>
      </c>
      <c r="J1751" s="219"/>
      <c r="K1751" s="218">
        <f>J1751</f>
        <v>0</v>
      </c>
      <c r="L1751" s="21"/>
      <c r="O1751" s="112"/>
      <c r="P1751" s="112"/>
      <c r="Q1751" s="112"/>
      <c r="R1751" s="112"/>
      <c r="S1751" s="112"/>
      <c r="T1751" s="112"/>
    </row>
    <row r="1752" spans="1:20" s="281" customFormat="1" ht="18" customHeight="1" x14ac:dyDescent="0.25">
      <c r="A1752" s="228"/>
      <c r="B1752" s="304"/>
      <c r="C1752" s="304"/>
      <c r="D1752" s="282" t="s">
        <v>283</v>
      </c>
      <c r="E1752" s="218">
        <v>2.85</v>
      </c>
      <c r="F1752" s="218">
        <v>4</v>
      </c>
      <c r="G1752" s="218">
        <f t="shared" ref="G1752:G1765" si="358">E1752*2+F1752*2</f>
        <v>13.7</v>
      </c>
      <c r="H1752" s="218">
        <v>3</v>
      </c>
      <c r="I1752" s="218">
        <f t="shared" ref="I1752:I1765" si="359">E1752*F1752</f>
        <v>11.4</v>
      </c>
      <c r="J1752" s="219"/>
      <c r="K1752" s="218">
        <f t="shared" ref="K1752:K1765" si="360">J1752</f>
        <v>0</v>
      </c>
      <c r="L1752" s="21"/>
      <c r="O1752" s="112"/>
      <c r="P1752" s="112"/>
      <c r="Q1752" s="112"/>
      <c r="R1752" s="112"/>
      <c r="S1752" s="112"/>
      <c r="T1752" s="112"/>
    </row>
    <row r="1753" spans="1:20" s="281" customFormat="1" ht="18" customHeight="1" x14ac:dyDescent="0.25">
      <c r="A1753" s="228"/>
      <c r="B1753" s="304"/>
      <c r="C1753" s="304"/>
      <c r="D1753" s="282" t="s">
        <v>298</v>
      </c>
      <c r="E1753" s="218">
        <v>2.85</v>
      </c>
      <c r="F1753" s="218">
        <v>4</v>
      </c>
      <c r="G1753" s="218">
        <f t="shared" si="358"/>
        <v>13.7</v>
      </c>
      <c r="H1753" s="218">
        <v>3</v>
      </c>
      <c r="I1753" s="218">
        <f t="shared" si="359"/>
        <v>11.4</v>
      </c>
      <c r="J1753" s="219"/>
      <c r="K1753" s="218">
        <f t="shared" si="360"/>
        <v>0</v>
      </c>
      <c r="L1753" s="21"/>
      <c r="O1753" s="112"/>
      <c r="P1753" s="112"/>
      <c r="Q1753" s="112"/>
      <c r="R1753" s="112"/>
      <c r="S1753" s="112"/>
      <c r="T1753" s="112"/>
    </row>
    <row r="1754" spans="1:20" s="281" customFormat="1" ht="18" customHeight="1" x14ac:dyDescent="0.25">
      <c r="A1754" s="228"/>
      <c r="B1754" s="304"/>
      <c r="C1754" s="304"/>
      <c r="D1754" s="282" t="s">
        <v>284</v>
      </c>
      <c r="E1754" s="218">
        <v>4.3499999999999996</v>
      </c>
      <c r="F1754" s="218">
        <v>4.3499999999999996</v>
      </c>
      <c r="G1754" s="218">
        <f t="shared" si="358"/>
        <v>17.399999999999999</v>
      </c>
      <c r="H1754" s="218">
        <v>3</v>
      </c>
      <c r="I1754" s="218">
        <f t="shared" si="359"/>
        <v>18.922499999999996</v>
      </c>
      <c r="J1754" s="219"/>
      <c r="K1754" s="218">
        <f t="shared" si="360"/>
        <v>0</v>
      </c>
      <c r="L1754" s="21"/>
      <c r="O1754" s="112"/>
      <c r="P1754" s="112"/>
      <c r="Q1754" s="112"/>
      <c r="R1754" s="112"/>
      <c r="S1754" s="112"/>
      <c r="T1754" s="112"/>
    </row>
    <row r="1755" spans="1:20" s="281" customFormat="1" ht="18" customHeight="1" x14ac:dyDescent="0.25">
      <c r="A1755" s="228"/>
      <c r="B1755" s="304"/>
      <c r="C1755" s="304"/>
      <c r="D1755" s="282" t="s">
        <v>285</v>
      </c>
      <c r="E1755" s="218">
        <v>2.74</v>
      </c>
      <c r="F1755" s="218">
        <v>3</v>
      </c>
      <c r="G1755" s="218">
        <f t="shared" si="358"/>
        <v>11.48</v>
      </c>
      <c r="H1755" s="218">
        <v>3</v>
      </c>
      <c r="I1755" s="218">
        <f t="shared" si="359"/>
        <v>8.2200000000000006</v>
      </c>
      <c r="J1755" s="219"/>
      <c r="K1755" s="218">
        <f t="shared" si="360"/>
        <v>0</v>
      </c>
      <c r="L1755" s="21"/>
      <c r="O1755" s="112"/>
      <c r="P1755" s="112"/>
      <c r="Q1755" s="112"/>
      <c r="R1755" s="112"/>
      <c r="S1755" s="112"/>
      <c r="T1755" s="112"/>
    </row>
    <row r="1756" spans="1:20" s="281" customFormat="1" ht="18" customHeight="1" x14ac:dyDescent="0.25">
      <c r="A1756" s="228"/>
      <c r="B1756" s="304"/>
      <c r="C1756" s="304"/>
      <c r="D1756" s="282" t="s">
        <v>286</v>
      </c>
      <c r="E1756" s="218">
        <v>1.35</v>
      </c>
      <c r="F1756" s="218">
        <v>10.3</v>
      </c>
      <c r="G1756" s="218">
        <f t="shared" si="358"/>
        <v>23.3</v>
      </c>
      <c r="H1756" s="218">
        <v>3</v>
      </c>
      <c r="I1756" s="218">
        <f t="shared" si="359"/>
        <v>13.905000000000001</v>
      </c>
      <c r="J1756" s="219"/>
      <c r="K1756" s="218">
        <f t="shared" si="360"/>
        <v>0</v>
      </c>
      <c r="L1756" s="21"/>
      <c r="O1756" s="112"/>
      <c r="P1756" s="112"/>
      <c r="Q1756" s="112"/>
      <c r="R1756" s="112"/>
      <c r="S1756" s="112"/>
      <c r="T1756" s="112"/>
    </row>
    <row r="1757" spans="1:20" s="281" customFormat="1" ht="18" customHeight="1" x14ac:dyDescent="0.25">
      <c r="A1757" s="228"/>
      <c r="B1757" s="304"/>
      <c r="C1757" s="304"/>
      <c r="D1757" s="282" t="s">
        <v>287</v>
      </c>
      <c r="E1757" s="218">
        <v>1.35</v>
      </c>
      <c r="F1757" s="218">
        <v>2.95</v>
      </c>
      <c r="G1757" s="218">
        <f t="shared" si="358"/>
        <v>8.6000000000000014</v>
      </c>
      <c r="H1757" s="218">
        <v>3</v>
      </c>
      <c r="I1757" s="218">
        <f t="shared" si="359"/>
        <v>3.9825000000000004</v>
      </c>
      <c r="J1757" s="219"/>
      <c r="K1757" s="218">
        <f t="shared" si="360"/>
        <v>0</v>
      </c>
      <c r="L1757" s="21"/>
      <c r="O1757" s="112"/>
      <c r="P1757" s="112"/>
      <c r="Q1757" s="112"/>
      <c r="R1757" s="112"/>
      <c r="S1757" s="112"/>
      <c r="T1757" s="112"/>
    </row>
    <row r="1758" spans="1:20" s="281" customFormat="1" ht="18" customHeight="1" x14ac:dyDescent="0.25">
      <c r="A1758" s="228"/>
      <c r="B1758" s="304"/>
      <c r="C1758" s="304"/>
      <c r="D1758" s="282" t="s">
        <v>288</v>
      </c>
      <c r="E1758" s="218">
        <v>2.74</v>
      </c>
      <c r="F1758" s="218">
        <v>1.3</v>
      </c>
      <c r="G1758" s="218">
        <f t="shared" si="358"/>
        <v>8.08</v>
      </c>
      <c r="H1758" s="218">
        <v>3</v>
      </c>
      <c r="I1758" s="218">
        <f t="shared" si="359"/>
        <v>3.5620000000000003</v>
      </c>
      <c r="J1758" s="219"/>
      <c r="K1758" s="218">
        <f t="shared" si="360"/>
        <v>0</v>
      </c>
      <c r="L1758" s="21"/>
      <c r="O1758" s="112"/>
      <c r="P1758" s="112"/>
      <c r="Q1758" s="112"/>
      <c r="R1758" s="112"/>
      <c r="S1758" s="112"/>
      <c r="T1758" s="112"/>
    </row>
    <row r="1759" spans="1:20" s="281" customFormat="1" ht="18" customHeight="1" x14ac:dyDescent="0.25">
      <c r="A1759" s="228"/>
      <c r="B1759" s="304"/>
      <c r="C1759" s="304"/>
      <c r="D1759" s="282" t="s">
        <v>291</v>
      </c>
      <c r="E1759" s="218">
        <v>1.8</v>
      </c>
      <c r="F1759" s="218">
        <v>4.45</v>
      </c>
      <c r="G1759" s="218">
        <f t="shared" si="358"/>
        <v>12.5</v>
      </c>
      <c r="H1759" s="218">
        <v>3</v>
      </c>
      <c r="I1759" s="218">
        <f t="shared" si="359"/>
        <v>8.01</v>
      </c>
      <c r="J1759" s="219"/>
      <c r="K1759" s="218">
        <f t="shared" si="360"/>
        <v>0</v>
      </c>
      <c r="L1759" s="21"/>
      <c r="O1759" s="112"/>
      <c r="P1759" s="112"/>
      <c r="Q1759" s="112"/>
      <c r="R1759" s="112"/>
      <c r="S1759" s="112"/>
      <c r="T1759" s="112"/>
    </row>
    <row r="1760" spans="1:20" s="281" customFormat="1" ht="18" customHeight="1" x14ac:dyDescent="0.25">
      <c r="A1760" s="228"/>
      <c r="B1760" s="304"/>
      <c r="C1760" s="304"/>
      <c r="D1760" s="282" t="s">
        <v>289</v>
      </c>
      <c r="E1760" s="218">
        <v>3.2</v>
      </c>
      <c r="F1760" s="218">
        <v>1.64</v>
      </c>
      <c r="G1760" s="218">
        <f t="shared" si="358"/>
        <v>9.68</v>
      </c>
      <c r="H1760" s="218">
        <v>3</v>
      </c>
      <c r="I1760" s="218">
        <f t="shared" si="359"/>
        <v>5.2480000000000002</v>
      </c>
      <c r="J1760" s="219"/>
      <c r="K1760" s="218">
        <f t="shared" si="360"/>
        <v>0</v>
      </c>
      <c r="L1760" s="21"/>
      <c r="O1760" s="112"/>
      <c r="P1760" s="112"/>
      <c r="Q1760" s="112"/>
      <c r="R1760" s="112"/>
      <c r="S1760" s="112"/>
      <c r="T1760" s="112"/>
    </row>
    <row r="1761" spans="1:20" s="281" customFormat="1" ht="18" customHeight="1" x14ac:dyDescent="0.25">
      <c r="A1761" s="228"/>
      <c r="B1761" s="304"/>
      <c r="C1761" s="304"/>
      <c r="D1761" s="282" t="s">
        <v>290</v>
      </c>
      <c r="E1761" s="218">
        <v>1.53</v>
      </c>
      <c r="F1761" s="218">
        <v>2</v>
      </c>
      <c r="G1761" s="218">
        <f t="shared" si="358"/>
        <v>7.0600000000000005</v>
      </c>
      <c r="H1761" s="218">
        <v>3</v>
      </c>
      <c r="I1761" s="218">
        <f t="shared" si="359"/>
        <v>3.06</v>
      </c>
      <c r="J1761" s="219"/>
      <c r="K1761" s="218">
        <f t="shared" si="360"/>
        <v>0</v>
      </c>
      <c r="L1761" s="21"/>
      <c r="O1761" s="112"/>
      <c r="P1761" s="112"/>
      <c r="Q1761" s="112"/>
      <c r="R1761" s="112"/>
      <c r="S1761" s="112"/>
      <c r="T1761" s="112"/>
    </row>
    <row r="1762" spans="1:20" s="281" customFormat="1" ht="18" customHeight="1" x14ac:dyDescent="0.25">
      <c r="A1762" s="228"/>
      <c r="B1762" s="304"/>
      <c r="C1762" s="304"/>
      <c r="D1762" s="282" t="s">
        <v>292</v>
      </c>
      <c r="E1762" s="218">
        <v>1.53</v>
      </c>
      <c r="F1762" s="218">
        <v>2</v>
      </c>
      <c r="G1762" s="218">
        <f t="shared" si="358"/>
        <v>7.0600000000000005</v>
      </c>
      <c r="H1762" s="218">
        <v>3</v>
      </c>
      <c r="I1762" s="218">
        <f t="shared" si="359"/>
        <v>3.06</v>
      </c>
      <c r="J1762" s="219"/>
      <c r="K1762" s="218">
        <f t="shared" si="360"/>
        <v>0</v>
      </c>
      <c r="L1762" s="21"/>
      <c r="O1762" s="112"/>
      <c r="P1762" s="112"/>
      <c r="Q1762" s="112"/>
      <c r="R1762" s="112"/>
      <c r="S1762" s="112"/>
      <c r="T1762" s="112"/>
    </row>
    <row r="1763" spans="1:20" s="281" customFormat="1" ht="18" customHeight="1" x14ac:dyDescent="0.25">
      <c r="A1763" s="228"/>
      <c r="B1763" s="304"/>
      <c r="C1763" s="304"/>
      <c r="D1763" s="282" t="s">
        <v>293</v>
      </c>
      <c r="E1763" s="218">
        <v>3.2</v>
      </c>
      <c r="F1763" s="218">
        <v>3.4</v>
      </c>
      <c r="G1763" s="218">
        <f t="shared" si="358"/>
        <v>13.2</v>
      </c>
      <c r="H1763" s="218">
        <v>3</v>
      </c>
      <c r="I1763" s="218">
        <f t="shared" si="359"/>
        <v>10.88</v>
      </c>
      <c r="J1763" s="219"/>
      <c r="K1763" s="218">
        <f t="shared" si="360"/>
        <v>0</v>
      </c>
      <c r="L1763" s="21"/>
      <c r="O1763" s="112"/>
      <c r="P1763" s="112"/>
      <c r="Q1763" s="112"/>
      <c r="R1763" s="112"/>
      <c r="S1763" s="112"/>
      <c r="T1763" s="112"/>
    </row>
    <row r="1764" spans="1:20" s="281" customFormat="1" ht="18" customHeight="1" x14ac:dyDescent="0.25">
      <c r="A1764" s="228"/>
      <c r="B1764" s="304"/>
      <c r="C1764" s="304"/>
      <c r="D1764" s="282" t="s">
        <v>294</v>
      </c>
      <c r="E1764" s="218">
        <v>3.2</v>
      </c>
      <c r="F1764" s="218">
        <v>4.5</v>
      </c>
      <c r="G1764" s="218">
        <f t="shared" si="358"/>
        <v>15.4</v>
      </c>
      <c r="H1764" s="218">
        <v>3</v>
      </c>
      <c r="I1764" s="218">
        <f t="shared" si="359"/>
        <v>14.4</v>
      </c>
      <c r="J1764" s="219"/>
      <c r="K1764" s="218">
        <f t="shared" si="360"/>
        <v>0</v>
      </c>
      <c r="L1764" s="21"/>
      <c r="O1764" s="112"/>
      <c r="P1764" s="112"/>
      <c r="Q1764" s="112"/>
      <c r="R1764" s="112"/>
      <c r="S1764" s="112"/>
      <c r="T1764" s="112"/>
    </row>
    <row r="1765" spans="1:20" s="281" customFormat="1" ht="18" customHeight="1" x14ac:dyDescent="0.25">
      <c r="A1765" s="228"/>
      <c r="B1765" s="304"/>
      <c r="C1765" s="304"/>
      <c r="D1765" s="282" t="s">
        <v>295</v>
      </c>
      <c r="E1765" s="218">
        <v>1.55</v>
      </c>
      <c r="F1765" s="218">
        <v>0.95</v>
      </c>
      <c r="G1765" s="218">
        <f t="shared" si="358"/>
        <v>5</v>
      </c>
      <c r="H1765" s="218">
        <v>3</v>
      </c>
      <c r="I1765" s="218">
        <f t="shared" si="359"/>
        <v>1.4724999999999999</v>
      </c>
      <c r="J1765" s="219"/>
      <c r="K1765" s="218">
        <f t="shared" si="360"/>
        <v>0</v>
      </c>
      <c r="L1765" s="21"/>
      <c r="O1765" s="112"/>
      <c r="P1765" s="112"/>
      <c r="Q1765" s="112"/>
      <c r="R1765" s="112"/>
      <c r="S1765" s="112"/>
      <c r="T1765" s="112"/>
    </row>
    <row r="1766" spans="1:20" s="281" customFormat="1" ht="18" customHeight="1" x14ac:dyDescent="0.25">
      <c r="A1766" s="228"/>
      <c r="B1766" s="304"/>
      <c r="C1766" s="304"/>
      <c r="D1766" s="282"/>
      <c r="E1766" s="218"/>
      <c r="F1766" s="218"/>
      <c r="G1766" s="218"/>
      <c r="H1766" s="218"/>
      <c r="I1766" s="218"/>
      <c r="J1766" s="219"/>
      <c r="K1766" s="311">
        <f>SUM(K1751:K1765)</f>
        <v>0</v>
      </c>
      <c r="L1766" s="21"/>
      <c r="O1766" s="112"/>
      <c r="P1766" s="112"/>
      <c r="Q1766" s="112"/>
      <c r="R1766" s="112"/>
      <c r="S1766" s="112"/>
      <c r="T1766" s="112"/>
    </row>
    <row r="1767" spans="1:20" s="281" customFormat="1" ht="64.5" customHeight="1" x14ac:dyDescent="0.25">
      <c r="A1767" s="228"/>
      <c r="B1767" s="312" t="str">
        <f>'Planila Orçamentária'!C159</f>
        <v>Manta de isolomento térmico duas faces top-foil ou equivalente espessura 7 micromilímetros, exceto beiral</v>
      </c>
      <c r="C1767" s="304"/>
      <c r="D1767" s="282"/>
      <c r="E1767" s="218"/>
      <c r="F1767" s="218"/>
      <c r="G1767" s="218"/>
      <c r="H1767" s="218"/>
      <c r="I1767" s="218"/>
      <c r="J1767" s="219"/>
      <c r="K1767" s="311"/>
      <c r="L1767" s="21"/>
      <c r="O1767" s="112"/>
      <c r="P1767" s="112"/>
      <c r="Q1767" s="112"/>
      <c r="R1767" s="112"/>
      <c r="S1767" s="112"/>
      <c r="T1767" s="112"/>
    </row>
    <row r="1768" spans="1:20" s="281" customFormat="1" ht="18" customHeight="1" x14ac:dyDescent="0.25">
      <c r="A1768" s="228"/>
      <c r="B1768" s="304"/>
      <c r="C1768" s="304"/>
      <c r="D1768" s="282" t="s">
        <v>282</v>
      </c>
      <c r="E1768" s="218">
        <v>4.3499999999999996</v>
      </c>
      <c r="F1768" s="218">
        <v>4.3</v>
      </c>
      <c r="G1768" s="218">
        <f>E1768*2+F1768*2</f>
        <v>17.299999999999997</v>
      </c>
      <c r="H1768" s="218">
        <v>3</v>
      </c>
      <c r="I1768" s="218">
        <f>E1768*F1768</f>
        <v>18.704999999999998</v>
      </c>
      <c r="J1768" s="219"/>
      <c r="K1768" s="218">
        <f>J1768</f>
        <v>0</v>
      </c>
      <c r="L1768" s="21"/>
      <c r="O1768" s="112"/>
      <c r="P1768" s="112"/>
      <c r="Q1768" s="112"/>
      <c r="R1768" s="112"/>
      <c r="S1768" s="112"/>
      <c r="T1768" s="112"/>
    </row>
    <row r="1769" spans="1:20" s="281" customFormat="1" ht="18" customHeight="1" x14ac:dyDescent="0.25">
      <c r="A1769" s="228"/>
      <c r="B1769" s="304"/>
      <c r="C1769" s="304"/>
      <c r="D1769" s="282" t="s">
        <v>283</v>
      </c>
      <c r="E1769" s="218">
        <v>2.85</v>
      </c>
      <c r="F1769" s="218">
        <v>4</v>
      </c>
      <c r="G1769" s="218">
        <f t="shared" ref="G1769:G1782" si="361">E1769*2+F1769*2</f>
        <v>13.7</v>
      </c>
      <c r="H1769" s="218">
        <v>3</v>
      </c>
      <c r="I1769" s="218">
        <f t="shared" ref="I1769:I1782" si="362">E1769*F1769</f>
        <v>11.4</v>
      </c>
      <c r="J1769" s="219"/>
      <c r="K1769" s="218">
        <f t="shared" ref="K1769:K1782" si="363">J1769</f>
        <v>0</v>
      </c>
      <c r="L1769" s="21"/>
      <c r="O1769" s="112"/>
      <c r="P1769" s="112"/>
      <c r="Q1769" s="112"/>
      <c r="R1769" s="112"/>
      <c r="S1769" s="112"/>
      <c r="T1769" s="112"/>
    </row>
    <row r="1770" spans="1:20" s="281" customFormat="1" ht="18" customHeight="1" x14ac:dyDescent="0.25">
      <c r="A1770" s="228"/>
      <c r="B1770" s="304"/>
      <c r="C1770" s="304"/>
      <c r="D1770" s="282" t="s">
        <v>298</v>
      </c>
      <c r="E1770" s="218">
        <v>2.85</v>
      </c>
      <c r="F1770" s="218">
        <v>4</v>
      </c>
      <c r="G1770" s="218">
        <f t="shared" si="361"/>
        <v>13.7</v>
      </c>
      <c r="H1770" s="218">
        <v>3</v>
      </c>
      <c r="I1770" s="218">
        <f t="shared" si="362"/>
        <v>11.4</v>
      </c>
      <c r="J1770" s="219"/>
      <c r="K1770" s="218">
        <f t="shared" si="363"/>
        <v>0</v>
      </c>
      <c r="L1770" s="21"/>
      <c r="O1770" s="112"/>
      <c r="P1770" s="112"/>
      <c r="Q1770" s="112"/>
      <c r="R1770" s="112"/>
      <c r="S1770" s="112"/>
      <c r="T1770" s="112"/>
    </row>
    <row r="1771" spans="1:20" s="281" customFormat="1" ht="18" customHeight="1" x14ac:dyDescent="0.25">
      <c r="A1771" s="228"/>
      <c r="B1771" s="304"/>
      <c r="C1771" s="304"/>
      <c r="D1771" s="282" t="s">
        <v>284</v>
      </c>
      <c r="E1771" s="218">
        <v>4.3499999999999996</v>
      </c>
      <c r="F1771" s="218">
        <v>4.3499999999999996</v>
      </c>
      <c r="G1771" s="218">
        <f t="shared" si="361"/>
        <v>17.399999999999999</v>
      </c>
      <c r="H1771" s="218">
        <v>3</v>
      </c>
      <c r="I1771" s="218">
        <f t="shared" si="362"/>
        <v>18.922499999999996</v>
      </c>
      <c r="J1771" s="219"/>
      <c r="K1771" s="218">
        <f t="shared" si="363"/>
        <v>0</v>
      </c>
      <c r="L1771" s="21"/>
      <c r="O1771" s="112"/>
      <c r="P1771" s="112"/>
      <c r="Q1771" s="112"/>
      <c r="R1771" s="112"/>
      <c r="S1771" s="112"/>
      <c r="T1771" s="112"/>
    </row>
    <row r="1772" spans="1:20" s="281" customFormat="1" ht="18" customHeight="1" x14ac:dyDescent="0.25">
      <c r="A1772" s="228"/>
      <c r="B1772" s="304"/>
      <c r="C1772" s="304"/>
      <c r="D1772" s="282" t="s">
        <v>285</v>
      </c>
      <c r="E1772" s="218">
        <v>2.74</v>
      </c>
      <c r="F1772" s="218">
        <v>3</v>
      </c>
      <c r="G1772" s="218">
        <f t="shared" si="361"/>
        <v>11.48</v>
      </c>
      <c r="H1772" s="218">
        <v>3</v>
      </c>
      <c r="I1772" s="218">
        <f t="shared" si="362"/>
        <v>8.2200000000000006</v>
      </c>
      <c r="J1772" s="219"/>
      <c r="K1772" s="218">
        <f t="shared" si="363"/>
        <v>0</v>
      </c>
      <c r="L1772" s="21"/>
      <c r="O1772" s="112"/>
      <c r="P1772" s="112"/>
      <c r="Q1772" s="112"/>
      <c r="R1772" s="112"/>
      <c r="S1772" s="112"/>
      <c r="T1772" s="112"/>
    </row>
    <row r="1773" spans="1:20" s="281" customFormat="1" ht="18" customHeight="1" x14ac:dyDescent="0.25">
      <c r="A1773" s="228"/>
      <c r="B1773" s="304"/>
      <c r="C1773" s="304"/>
      <c r="D1773" s="282" t="s">
        <v>286</v>
      </c>
      <c r="E1773" s="218">
        <v>1.35</v>
      </c>
      <c r="F1773" s="218">
        <v>10.3</v>
      </c>
      <c r="G1773" s="218">
        <f t="shared" si="361"/>
        <v>23.3</v>
      </c>
      <c r="H1773" s="218">
        <v>3</v>
      </c>
      <c r="I1773" s="218">
        <f t="shared" si="362"/>
        <v>13.905000000000001</v>
      </c>
      <c r="J1773" s="219"/>
      <c r="K1773" s="218">
        <f t="shared" si="363"/>
        <v>0</v>
      </c>
      <c r="L1773" s="21"/>
      <c r="O1773" s="112"/>
      <c r="P1773" s="112"/>
      <c r="Q1773" s="112"/>
      <c r="R1773" s="112"/>
      <c r="S1773" s="112"/>
      <c r="T1773" s="112"/>
    </row>
    <row r="1774" spans="1:20" s="281" customFormat="1" ht="18" customHeight="1" x14ac:dyDescent="0.25">
      <c r="A1774" s="228"/>
      <c r="B1774" s="304"/>
      <c r="C1774" s="304"/>
      <c r="D1774" s="282" t="s">
        <v>287</v>
      </c>
      <c r="E1774" s="218">
        <v>1.35</v>
      </c>
      <c r="F1774" s="218">
        <v>2.95</v>
      </c>
      <c r="G1774" s="218">
        <f t="shared" si="361"/>
        <v>8.6000000000000014</v>
      </c>
      <c r="H1774" s="218">
        <v>3</v>
      </c>
      <c r="I1774" s="218">
        <f t="shared" si="362"/>
        <v>3.9825000000000004</v>
      </c>
      <c r="J1774" s="219"/>
      <c r="K1774" s="218">
        <f t="shared" si="363"/>
        <v>0</v>
      </c>
      <c r="L1774" s="21"/>
      <c r="O1774" s="112"/>
      <c r="P1774" s="112"/>
      <c r="Q1774" s="112"/>
      <c r="R1774" s="112"/>
      <c r="S1774" s="112"/>
      <c r="T1774" s="112"/>
    </row>
    <row r="1775" spans="1:20" s="281" customFormat="1" ht="18" customHeight="1" x14ac:dyDescent="0.25">
      <c r="A1775" s="228"/>
      <c r="B1775" s="304"/>
      <c r="C1775" s="304"/>
      <c r="D1775" s="282" t="s">
        <v>288</v>
      </c>
      <c r="E1775" s="218">
        <v>2.74</v>
      </c>
      <c r="F1775" s="218">
        <v>1.3</v>
      </c>
      <c r="G1775" s="218">
        <f t="shared" si="361"/>
        <v>8.08</v>
      </c>
      <c r="H1775" s="218">
        <v>3</v>
      </c>
      <c r="I1775" s="218">
        <f t="shared" si="362"/>
        <v>3.5620000000000003</v>
      </c>
      <c r="J1775" s="219"/>
      <c r="K1775" s="218">
        <f t="shared" si="363"/>
        <v>0</v>
      </c>
      <c r="L1775" s="21"/>
      <c r="O1775" s="112"/>
      <c r="P1775" s="112"/>
      <c r="Q1775" s="112"/>
      <c r="R1775" s="112"/>
      <c r="S1775" s="112"/>
      <c r="T1775" s="112"/>
    </row>
    <row r="1776" spans="1:20" s="281" customFormat="1" ht="18" customHeight="1" x14ac:dyDescent="0.25">
      <c r="A1776" s="228"/>
      <c r="B1776" s="304"/>
      <c r="C1776" s="304"/>
      <c r="D1776" s="282" t="s">
        <v>291</v>
      </c>
      <c r="E1776" s="218">
        <v>1.8</v>
      </c>
      <c r="F1776" s="218">
        <v>4.45</v>
      </c>
      <c r="G1776" s="218">
        <f t="shared" si="361"/>
        <v>12.5</v>
      </c>
      <c r="H1776" s="218">
        <v>3</v>
      </c>
      <c r="I1776" s="218">
        <f t="shared" si="362"/>
        <v>8.01</v>
      </c>
      <c r="J1776" s="219"/>
      <c r="K1776" s="218">
        <f t="shared" si="363"/>
        <v>0</v>
      </c>
      <c r="L1776" s="21"/>
      <c r="O1776" s="112"/>
      <c r="P1776" s="112"/>
      <c r="Q1776" s="112"/>
      <c r="R1776" s="112"/>
      <c r="S1776" s="112"/>
      <c r="T1776" s="112"/>
    </row>
    <row r="1777" spans="1:20" s="281" customFormat="1" ht="18" customHeight="1" x14ac:dyDescent="0.25">
      <c r="A1777" s="228"/>
      <c r="B1777" s="304"/>
      <c r="C1777" s="304"/>
      <c r="D1777" s="282" t="s">
        <v>289</v>
      </c>
      <c r="E1777" s="218">
        <v>3.2</v>
      </c>
      <c r="F1777" s="218">
        <v>1.64</v>
      </c>
      <c r="G1777" s="218">
        <f t="shared" si="361"/>
        <v>9.68</v>
      </c>
      <c r="H1777" s="218">
        <v>3</v>
      </c>
      <c r="I1777" s="218">
        <f t="shared" si="362"/>
        <v>5.2480000000000002</v>
      </c>
      <c r="J1777" s="219"/>
      <c r="K1777" s="218">
        <f t="shared" si="363"/>
        <v>0</v>
      </c>
      <c r="L1777" s="21"/>
      <c r="O1777" s="112"/>
      <c r="P1777" s="112"/>
      <c r="Q1777" s="112"/>
      <c r="R1777" s="112"/>
      <c r="S1777" s="112"/>
      <c r="T1777" s="112"/>
    </row>
    <row r="1778" spans="1:20" s="281" customFormat="1" ht="18" customHeight="1" x14ac:dyDescent="0.25">
      <c r="A1778" s="228"/>
      <c r="B1778" s="304"/>
      <c r="C1778" s="304"/>
      <c r="D1778" s="282" t="s">
        <v>290</v>
      </c>
      <c r="E1778" s="218">
        <v>1.53</v>
      </c>
      <c r="F1778" s="218">
        <v>2</v>
      </c>
      <c r="G1778" s="218">
        <f t="shared" si="361"/>
        <v>7.0600000000000005</v>
      </c>
      <c r="H1778" s="218">
        <v>3</v>
      </c>
      <c r="I1778" s="218">
        <f t="shared" si="362"/>
        <v>3.06</v>
      </c>
      <c r="J1778" s="219"/>
      <c r="K1778" s="218">
        <f t="shared" si="363"/>
        <v>0</v>
      </c>
      <c r="L1778" s="21"/>
      <c r="O1778" s="112"/>
      <c r="P1778" s="112"/>
      <c r="Q1778" s="112"/>
      <c r="R1778" s="112"/>
      <c r="S1778" s="112"/>
      <c r="T1778" s="112"/>
    </row>
    <row r="1779" spans="1:20" s="281" customFormat="1" ht="18" customHeight="1" x14ac:dyDescent="0.25">
      <c r="A1779" s="228"/>
      <c r="B1779" s="304"/>
      <c r="C1779" s="304"/>
      <c r="D1779" s="282" t="s">
        <v>292</v>
      </c>
      <c r="E1779" s="218">
        <v>1.53</v>
      </c>
      <c r="F1779" s="218">
        <v>2</v>
      </c>
      <c r="G1779" s="218">
        <f t="shared" si="361"/>
        <v>7.0600000000000005</v>
      </c>
      <c r="H1779" s="218">
        <v>3</v>
      </c>
      <c r="I1779" s="218">
        <f t="shared" si="362"/>
        <v>3.06</v>
      </c>
      <c r="J1779" s="219"/>
      <c r="K1779" s="218">
        <f t="shared" si="363"/>
        <v>0</v>
      </c>
      <c r="L1779" s="21"/>
      <c r="O1779" s="112"/>
      <c r="P1779" s="112"/>
      <c r="Q1779" s="112"/>
      <c r="R1779" s="112"/>
      <c r="S1779" s="112"/>
      <c r="T1779" s="112"/>
    </row>
    <row r="1780" spans="1:20" s="281" customFormat="1" ht="18" customHeight="1" x14ac:dyDescent="0.25">
      <c r="A1780" s="228"/>
      <c r="B1780" s="304"/>
      <c r="C1780" s="304"/>
      <c r="D1780" s="282" t="s">
        <v>293</v>
      </c>
      <c r="E1780" s="218">
        <v>3.2</v>
      </c>
      <c r="F1780" s="218">
        <v>3.4</v>
      </c>
      <c r="G1780" s="218">
        <f t="shared" si="361"/>
        <v>13.2</v>
      </c>
      <c r="H1780" s="218">
        <v>3</v>
      </c>
      <c r="I1780" s="218">
        <f t="shared" si="362"/>
        <v>10.88</v>
      </c>
      <c r="J1780" s="219"/>
      <c r="K1780" s="218">
        <f t="shared" si="363"/>
        <v>0</v>
      </c>
      <c r="L1780" s="21"/>
      <c r="O1780" s="112"/>
      <c r="P1780" s="112"/>
      <c r="Q1780" s="112"/>
      <c r="R1780" s="112"/>
      <c r="S1780" s="112"/>
      <c r="T1780" s="112"/>
    </row>
    <row r="1781" spans="1:20" s="281" customFormat="1" ht="18" customHeight="1" x14ac:dyDescent="0.25">
      <c r="A1781" s="228"/>
      <c r="B1781" s="304"/>
      <c r="C1781" s="304"/>
      <c r="D1781" s="282" t="s">
        <v>294</v>
      </c>
      <c r="E1781" s="218">
        <v>3.2</v>
      </c>
      <c r="F1781" s="218">
        <v>4.5</v>
      </c>
      <c r="G1781" s="218">
        <f t="shared" si="361"/>
        <v>15.4</v>
      </c>
      <c r="H1781" s="218">
        <v>3</v>
      </c>
      <c r="I1781" s="218">
        <f t="shared" si="362"/>
        <v>14.4</v>
      </c>
      <c r="J1781" s="219"/>
      <c r="K1781" s="218">
        <f t="shared" si="363"/>
        <v>0</v>
      </c>
      <c r="L1781" s="21"/>
      <c r="O1781" s="112"/>
      <c r="P1781" s="112"/>
      <c r="Q1781" s="112"/>
      <c r="R1781" s="112"/>
      <c r="S1781" s="112"/>
      <c r="T1781" s="112"/>
    </row>
    <row r="1782" spans="1:20" s="281" customFormat="1" ht="18" customHeight="1" x14ac:dyDescent="0.25">
      <c r="A1782" s="228"/>
      <c r="B1782" s="304"/>
      <c r="C1782" s="304"/>
      <c r="D1782" s="282" t="s">
        <v>295</v>
      </c>
      <c r="E1782" s="218">
        <v>1.55</v>
      </c>
      <c r="F1782" s="218">
        <v>0.95</v>
      </c>
      <c r="G1782" s="218">
        <f t="shared" si="361"/>
        <v>5</v>
      </c>
      <c r="H1782" s="218">
        <v>3</v>
      </c>
      <c r="I1782" s="218">
        <f t="shared" si="362"/>
        <v>1.4724999999999999</v>
      </c>
      <c r="J1782" s="219"/>
      <c r="K1782" s="218">
        <f t="shared" si="363"/>
        <v>0</v>
      </c>
      <c r="L1782" s="21"/>
      <c r="O1782" s="112"/>
      <c r="P1782" s="112"/>
      <c r="Q1782" s="112"/>
      <c r="R1782" s="112"/>
      <c r="S1782" s="112"/>
      <c r="T1782" s="112"/>
    </row>
    <row r="1783" spans="1:20" s="281" customFormat="1" ht="18" customHeight="1" x14ac:dyDescent="0.25">
      <c r="A1783" s="228"/>
      <c r="B1783" s="304"/>
      <c r="C1783" s="304"/>
      <c r="D1783" s="282"/>
      <c r="E1783" s="218"/>
      <c r="F1783" s="218"/>
      <c r="G1783" s="218"/>
      <c r="H1783" s="218"/>
      <c r="I1783" s="218"/>
      <c r="J1783" s="219"/>
      <c r="K1783" s="311">
        <f>SUM(K1768:K1782)</f>
        <v>0</v>
      </c>
      <c r="L1783" s="21"/>
      <c r="O1783" s="112"/>
      <c r="P1783" s="112"/>
      <c r="Q1783" s="112"/>
      <c r="R1783" s="112"/>
      <c r="S1783" s="112"/>
      <c r="T1783" s="112"/>
    </row>
    <row r="1784" spans="1:20" s="281" customFormat="1" ht="18" customHeight="1" x14ac:dyDescent="0.25">
      <c r="A1784" s="228"/>
      <c r="B1784" s="312" t="str">
        <f>'Planila Orçamentária'!C160</f>
        <v xml:space="preserve">Rufo em concreto </v>
      </c>
      <c r="C1784" s="304"/>
      <c r="D1784" s="282"/>
      <c r="E1784" s="218"/>
      <c r="F1784" s="218"/>
      <c r="G1784" s="218"/>
      <c r="H1784" s="218"/>
      <c r="I1784" s="218"/>
      <c r="J1784" s="219"/>
      <c r="K1784" s="311"/>
      <c r="L1784" s="21"/>
      <c r="O1784" s="112"/>
      <c r="P1784" s="112"/>
      <c r="Q1784" s="112"/>
      <c r="R1784" s="112"/>
      <c r="S1784" s="112"/>
      <c r="T1784" s="112"/>
    </row>
    <row r="1785" spans="1:20" s="281" customFormat="1" ht="18" customHeight="1" x14ac:dyDescent="0.25">
      <c r="A1785" s="228"/>
      <c r="B1785" s="304"/>
      <c r="C1785" s="304"/>
      <c r="D1785" s="282" t="s">
        <v>282</v>
      </c>
      <c r="E1785" s="218">
        <v>4.3499999999999996</v>
      </c>
      <c r="F1785" s="218">
        <v>4.3</v>
      </c>
      <c r="G1785" s="218">
        <f>E1785*2+F1785*2</f>
        <v>17.299999999999997</v>
      </c>
      <c r="H1785" s="218">
        <v>3</v>
      </c>
      <c r="I1785" s="218">
        <f>E1785*F1785</f>
        <v>18.704999999999998</v>
      </c>
      <c r="J1785" s="219"/>
      <c r="K1785" s="218">
        <f>J1785</f>
        <v>0</v>
      </c>
      <c r="L1785" s="21"/>
      <c r="O1785" s="112"/>
      <c r="P1785" s="112"/>
      <c r="Q1785" s="112"/>
      <c r="R1785" s="112"/>
      <c r="S1785" s="112"/>
      <c r="T1785" s="112"/>
    </row>
    <row r="1786" spans="1:20" s="281" customFormat="1" ht="18" customHeight="1" x14ac:dyDescent="0.25">
      <c r="A1786" s="228"/>
      <c r="B1786" s="304"/>
      <c r="C1786" s="304"/>
      <c r="D1786" s="282" t="s">
        <v>283</v>
      </c>
      <c r="E1786" s="218">
        <v>2.85</v>
      </c>
      <c r="F1786" s="218">
        <v>4</v>
      </c>
      <c r="G1786" s="218">
        <f t="shared" ref="G1786:G1799" si="364">E1786*2+F1786*2</f>
        <v>13.7</v>
      </c>
      <c r="H1786" s="218">
        <v>3</v>
      </c>
      <c r="I1786" s="218">
        <f t="shared" ref="I1786:I1799" si="365">E1786*F1786</f>
        <v>11.4</v>
      </c>
      <c r="J1786" s="219"/>
      <c r="K1786" s="218">
        <f t="shared" ref="K1786:K1799" si="366">J1786</f>
        <v>0</v>
      </c>
      <c r="L1786" s="21"/>
      <c r="O1786" s="112"/>
      <c r="P1786" s="112"/>
      <c r="Q1786" s="112"/>
      <c r="R1786" s="112"/>
      <c r="S1786" s="112"/>
      <c r="T1786" s="112"/>
    </row>
    <row r="1787" spans="1:20" s="281" customFormat="1" ht="18" customHeight="1" x14ac:dyDescent="0.25">
      <c r="A1787" s="228"/>
      <c r="B1787" s="304"/>
      <c r="C1787" s="304"/>
      <c r="D1787" s="282" t="s">
        <v>298</v>
      </c>
      <c r="E1787" s="218">
        <v>2.85</v>
      </c>
      <c r="F1787" s="218">
        <v>4</v>
      </c>
      <c r="G1787" s="218">
        <f t="shared" si="364"/>
        <v>13.7</v>
      </c>
      <c r="H1787" s="218">
        <v>3</v>
      </c>
      <c r="I1787" s="218">
        <f t="shared" si="365"/>
        <v>11.4</v>
      </c>
      <c r="J1787" s="219"/>
      <c r="K1787" s="218">
        <f t="shared" si="366"/>
        <v>0</v>
      </c>
      <c r="L1787" s="21"/>
      <c r="O1787" s="112"/>
      <c r="P1787" s="112"/>
      <c r="Q1787" s="112"/>
      <c r="R1787" s="112"/>
      <c r="S1787" s="112"/>
      <c r="T1787" s="112"/>
    </row>
    <row r="1788" spans="1:20" s="281" customFormat="1" ht="18" customHeight="1" x14ac:dyDescent="0.25">
      <c r="A1788" s="228"/>
      <c r="B1788" s="304"/>
      <c r="C1788" s="304"/>
      <c r="D1788" s="282" t="s">
        <v>284</v>
      </c>
      <c r="E1788" s="218">
        <v>4.3499999999999996</v>
      </c>
      <c r="F1788" s="218">
        <v>4.3499999999999996</v>
      </c>
      <c r="G1788" s="218">
        <f t="shared" si="364"/>
        <v>17.399999999999999</v>
      </c>
      <c r="H1788" s="218">
        <v>3</v>
      </c>
      <c r="I1788" s="218">
        <f t="shared" si="365"/>
        <v>18.922499999999996</v>
      </c>
      <c r="J1788" s="219"/>
      <c r="K1788" s="218">
        <f t="shared" si="366"/>
        <v>0</v>
      </c>
      <c r="L1788" s="21"/>
      <c r="O1788" s="112"/>
      <c r="P1788" s="112"/>
      <c r="Q1788" s="112"/>
      <c r="R1788" s="112"/>
      <c r="S1788" s="112"/>
      <c r="T1788" s="112"/>
    </row>
    <row r="1789" spans="1:20" s="281" customFormat="1" ht="18" customHeight="1" x14ac:dyDescent="0.25">
      <c r="A1789" s="228"/>
      <c r="B1789" s="304"/>
      <c r="C1789" s="304"/>
      <c r="D1789" s="282" t="s">
        <v>285</v>
      </c>
      <c r="E1789" s="218">
        <v>2.74</v>
      </c>
      <c r="F1789" s="218">
        <v>3</v>
      </c>
      <c r="G1789" s="218">
        <f t="shared" si="364"/>
        <v>11.48</v>
      </c>
      <c r="H1789" s="218">
        <v>3</v>
      </c>
      <c r="I1789" s="218">
        <f t="shared" si="365"/>
        <v>8.2200000000000006</v>
      </c>
      <c r="J1789" s="219"/>
      <c r="K1789" s="218">
        <f t="shared" si="366"/>
        <v>0</v>
      </c>
      <c r="L1789" s="21"/>
      <c r="O1789" s="112"/>
      <c r="P1789" s="112"/>
      <c r="Q1789" s="112"/>
      <c r="R1789" s="112"/>
      <c r="S1789" s="112"/>
      <c r="T1789" s="112"/>
    </row>
    <row r="1790" spans="1:20" s="281" customFormat="1" ht="18" customHeight="1" x14ac:dyDescent="0.25">
      <c r="A1790" s="228"/>
      <c r="B1790" s="304"/>
      <c r="C1790" s="304"/>
      <c r="D1790" s="282" t="s">
        <v>286</v>
      </c>
      <c r="E1790" s="218">
        <v>1.35</v>
      </c>
      <c r="F1790" s="218">
        <v>10.3</v>
      </c>
      <c r="G1790" s="218">
        <f t="shared" si="364"/>
        <v>23.3</v>
      </c>
      <c r="H1790" s="218">
        <v>3</v>
      </c>
      <c r="I1790" s="218">
        <f t="shared" si="365"/>
        <v>13.905000000000001</v>
      </c>
      <c r="J1790" s="219"/>
      <c r="K1790" s="218">
        <f t="shared" si="366"/>
        <v>0</v>
      </c>
      <c r="L1790" s="21"/>
      <c r="O1790" s="112"/>
      <c r="P1790" s="112"/>
      <c r="Q1790" s="112"/>
      <c r="R1790" s="112"/>
      <c r="S1790" s="112"/>
      <c r="T1790" s="112"/>
    </row>
    <row r="1791" spans="1:20" s="281" customFormat="1" ht="18" customHeight="1" x14ac:dyDescent="0.25">
      <c r="A1791" s="228"/>
      <c r="B1791" s="304"/>
      <c r="C1791" s="304"/>
      <c r="D1791" s="282" t="s">
        <v>287</v>
      </c>
      <c r="E1791" s="218">
        <v>1.35</v>
      </c>
      <c r="F1791" s="218">
        <v>2.95</v>
      </c>
      <c r="G1791" s="218">
        <f t="shared" si="364"/>
        <v>8.6000000000000014</v>
      </c>
      <c r="H1791" s="218">
        <v>3</v>
      </c>
      <c r="I1791" s="218">
        <f t="shared" si="365"/>
        <v>3.9825000000000004</v>
      </c>
      <c r="J1791" s="219"/>
      <c r="K1791" s="218">
        <f t="shared" si="366"/>
        <v>0</v>
      </c>
      <c r="L1791" s="21"/>
      <c r="O1791" s="112"/>
      <c r="P1791" s="112"/>
      <c r="Q1791" s="112"/>
      <c r="R1791" s="112"/>
      <c r="S1791" s="112"/>
      <c r="T1791" s="112"/>
    </row>
    <row r="1792" spans="1:20" s="281" customFormat="1" ht="18" customHeight="1" x14ac:dyDescent="0.25">
      <c r="A1792" s="228"/>
      <c r="B1792" s="304"/>
      <c r="C1792" s="304"/>
      <c r="D1792" s="282" t="s">
        <v>288</v>
      </c>
      <c r="E1792" s="218">
        <v>2.74</v>
      </c>
      <c r="F1792" s="218">
        <v>1.3</v>
      </c>
      <c r="G1792" s="218">
        <f t="shared" si="364"/>
        <v>8.08</v>
      </c>
      <c r="H1792" s="218">
        <v>3</v>
      </c>
      <c r="I1792" s="218">
        <f t="shared" si="365"/>
        <v>3.5620000000000003</v>
      </c>
      <c r="J1792" s="219"/>
      <c r="K1792" s="218">
        <f t="shared" si="366"/>
        <v>0</v>
      </c>
      <c r="L1792" s="21"/>
      <c r="O1792" s="112"/>
      <c r="P1792" s="112"/>
      <c r="Q1792" s="112"/>
      <c r="R1792" s="112"/>
      <c r="S1792" s="112"/>
      <c r="T1792" s="112"/>
    </row>
    <row r="1793" spans="1:20" s="281" customFormat="1" ht="18" customHeight="1" x14ac:dyDescent="0.25">
      <c r="A1793" s="228"/>
      <c r="B1793" s="304"/>
      <c r="C1793" s="304"/>
      <c r="D1793" s="282" t="s">
        <v>291</v>
      </c>
      <c r="E1793" s="218">
        <v>1.8</v>
      </c>
      <c r="F1793" s="218">
        <v>4.45</v>
      </c>
      <c r="G1793" s="218">
        <f t="shared" si="364"/>
        <v>12.5</v>
      </c>
      <c r="H1793" s="218">
        <v>3</v>
      </c>
      <c r="I1793" s="218">
        <f t="shared" si="365"/>
        <v>8.01</v>
      </c>
      <c r="J1793" s="219"/>
      <c r="K1793" s="218">
        <f t="shared" si="366"/>
        <v>0</v>
      </c>
      <c r="L1793" s="21"/>
      <c r="O1793" s="112"/>
      <c r="P1793" s="112"/>
      <c r="Q1793" s="112"/>
      <c r="R1793" s="112"/>
      <c r="S1793" s="112"/>
      <c r="T1793" s="112"/>
    </row>
    <row r="1794" spans="1:20" s="281" customFormat="1" ht="18" customHeight="1" x14ac:dyDescent="0.25">
      <c r="A1794" s="228"/>
      <c r="B1794" s="304"/>
      <c r="C1794" s="304"/>
      <c r="D1794" s="282" t="s">
        <v>289</v>
      </c>
      <c r="E1794" s="218">
        <v>3.2</v>
      </c>
      <c r="F1794" s="218">
        <v>1.64</v>
      </c>
      <c r="G1794" s="218">
        <f t="shared" si="364"/>
        <v>9.68</v>
      </c>
      <c r="H1794" s="218">
        <v>3</v>
      </c>
      <c r="I1794" s="218">
        <f t="shared" si="365"/>
        <v>5.2480000000000002</v>
      </c>
      <c r="J1794" s="219"/>
      <c r="K1794" s="218">
        <f t="shared" si="366"/>
        <v>0</v>
      </c>
      <c r="L1794" s="21"/>
      <c r="O1794" s="112"/>
      <c r="P1794" s="112"/>
      <c r="Q1794" s="112"/>
      <c r="R1794" s="112"/>
      <c r="S1794" s="112"/>
      <c r="T1794" s="112"/>
    </row>
    <row r="1795" spans="1:20" s="281" customFormat="1" ht="18" customHeight="1" x14ac:dyDescent="0.25">
      <c r="A1795" s="228"/>
      <c r="B1795" s="304"/>
      <c r="C1795" s="304"/>
      <c r="D1795" s="282" t="s">
        <v>290</v>
      </c>
      <c r="E1795" s="218">
        <v>1.53</v>
      </c>
      <c r="F1795" s="218">
        <v>2</v>
      </c>
      <c r="G1795" s="218">
        <f t="shared" si="364"/>
        <v>7.0600000000000005</v>
      </c>
      <c r="H1795" s="218">
        <v>3</v>
      </c>
      <c r="I1795" s="218">
        <f t="shared" si="365"/>
        <v>3.06</v>
      </c>
      <c r="J1795" s="219"/>
      <c r="K1795" s="218">
        <f t="shared" si="366"/>
        <v>0</v>
      </c>
      <c r="L1795" s="21"/>
      <c r="O1795" s="112"/>
      <c r="P1795" s="112"/>
      <c r="Q1795" s="112"/>
      <c r="R1795" s="112"/>
      <c r="S1795" s="112"/>
      <c r="T1795" s="112"/>
    </row>
    <row r="1796" spans="1:20" s="281" customFormat="1" ht="18" customHeight="1" x14ac:dyDescent="0.25">
      <c r="A1796" s="228"/>
      <c r="B1796" s="304"/>
      <c r="C1796" s="304"/>
      <c r="D1796" s="282" t="s">
        <v>292</v>
      </c>
      <c r="E1796" s="218">
        <v>1.53</v>
      </c>
      <c r="F1796" s="218">
        <v>2</v>
      </c>
      <c r="G1796" s="218">
        <f t="shared" si="364"/>
        <v>7.0600000000000005</v>
      </c>
      <c r="H1796" s="218">
        <v>3</v>
      </c>
      <c r="I1796" s="218">
        <f t="shared" si="365"/>
        <v>3.06</v>
      </c>
      <c r="J1796" s="219"/>
      <c r="K1796" s="218">
        <f t="shared" si="366"/>
        <v>0</v>
      </c>
      <c r="L1796" s="21"/>
      <c r="O1796" s="112"/>
      <c r="P1796" s="112"/>
      <c r="Q1796" s="112"/>
      <c r="R1796" s="112"/>
      <c r="S1796" s="112"/>
      <c r="T1796" s="112"/>
    </row>
    <row r="1797" spans="1:20" s="281" customFormat="1" ht="18" customHeight="1" x14ac:dyDescent="0.25">
      <c r="A1797" s="228"/>
      <c r="B1797" s="304"/>
      <c r="C1797" s="304"/>
      <c r="D1797" s="282" t="s">
        <v>293</v>
      </c>
      <c r="E1797" s="218">
        <v>3.2</v>
      </c>
      <c r="F1797" s="218">
        <v>3.4</v>
      </c>
      <c r="G1797" s="218">
        <f t="shared" si="364"/>
        <v>13.2</v>
      </c>
      <c r="H1797" s="218">
        <v>3</v>
      </c>
      <c r="I1797" s="218">
        <f t="shared" si="365"/>
        <v>10.88</v>
      </c>
      <c r="J1797" s="219"/>
      <c r="K1797" s="218">
        <f t="shared" si="366"/>
        <v>0</v>
      </c>
      <c r="L1797" s="21"/>
      <c r="O1797" s="112"/>
      <c r="P1797" s="112"/>
      <c r="Q1797" s="112"/>
      <c r="R1797" s="112"/>
      <c r="S1797" s="112"/>
      <c r="T1797" s="112"/>
    </row>
    <row r="1798" spans="1:20" s="281" customFormat="1" ht="18" customHeight="1" x14ac:dyDescent="0.25">
      <c r="A1798" s="228"/>
      <c r="B1798" s="304"/>
      <c r="C1798" s="304"/>
      <c r="D1798" s="282" t="s">
        <v>294</v>
      </c>
      <c r="E1798" s="218">
        <v>3.2</v>
      </c>
      <c r="F1798" s="218">
        <v>4.5</v>
      </c>
      <c r="G1798" s="218">
        <f t="shared" si="364"/>
        <v>15.4</v>
      </c>
      <c r="H1798" s="218">
        <v>3</v>
      </c>
      <c r="I1798" s="218">
        <f t="shared" si="365"/>
        <v>14.4</v>
      </c>
      <c r="J1798" s="219"/>
      <c r="K1798" s="218">
        <f t="shared" si="366"/>
        <v>0</v>
      </c>
      <c r="L1798" s="21"/>
      <c r="O1798" s="112"/>
      <c r="P1798" s="112"/>
      <c r="Q1798" s="112"/>
      <c r="R1798" s="112"/>
      <c r="S1798" s="112"/>
      <c r="T1798" s="112"/>
    </row>
    <row r="1799" spans="1:20" s="281" customFormat="1" ht="18" customHeight="1" x14ac:dyDescent="0.25">
      <c r="A1799" s="228"/>
      <c r="B1799" s="304"/>
      <c r="C1799" s="304"/>
      <c r="D1799" s="282" t="s">
        <v>295</v>
      </c>
      <c r="E1799" s="218">
        <v>1.55</v>
      </c>
      <c r="F1799" s="218">
        <v>0.95</v>
      </c>
      <c r="G1799" s="218">
        <f t="shared" si="364"/>
        <v>5</v>
      </c>
      <c r="H1799" s="218">
        <v>3</v>
      </c>
      <c r="I1799" s="218">
        <f t="shared" si="365"/>
        <v>1.4724999999999999</v>
      </c>
      <c r="J1799" s="219"/>
      <c r="K1799" s="218">
        <f t="shared" si="366"/>
        <v>0</v>
      </c>
      <c r="L1799" s="21"/>
      <c r="O1799" s="112"/>
      <c r="P1799" s="112"/>
      <c r="Q1799" s="112"/>
      <c r="R1799" s="112"/>
      <c r="S1799" s="112"/>
      <c r="T1799" s="112"/>
    </row>
    <row r="1800" spans="1:20" s="281" customFormat="1" ht="18" customHeight="1" x14ac:dyDescent="0.25">
      <c r="A1800" s="228"/>
      <c r="B1800" s="304"/>
      <c r="C1800" s="304"/>
      <c r="D1800" s="282"/>
      <c r="E1800" s="218"/>
      <c r="F1800" s="218"/>
      <c r="G1800" s="218"/>
      <c r="H1800" s="218"/>
      <c r="I1800" s="218"/>
      <c r="J1800" s="219"/>
      <c r="K1800" s="311">
        <f>SUM(K1785:K1799)</f>
        <v>0</v>
      </c>
      <c r="L1800" s="21"/>
      <c r="O1800" s="112"/>
      <c r="P1800" s="112"/>
      <c r="Q1800" s="112"/>
      <c r="R1800" s="112"/>
      <c r="S1800" s="112"/>
      <c r="T1800" s="112"/>
    </row>
    <row r="1801" spans="1:20" s="281" customFormat="1" ht="18" customHeight="1" x14ac:dyDescent="0.25">
      <c r="A1801" s="228"/>
      <c r="B1801" s="312" t="str">
        <f>'Planila Orçamentária'!C161</f>
        <v xml:space="preserve">Chapim de concreto aparente </v>
      </c>
      <c r="C1801" s="304"/>
      <c r="D1801" s="282"/>
      <c r="E1801" s="218"/>
      <c r="F1801" s="218"/>
      <c r="G1801" s="218"/>
      <c r="H1801" s="218"/>
      <c r="I1801" s="218"/>
      <c r="J1801" s="219"/>
      <c r="K1801" s="311"/>
      <c r="L1801" s="21"/>
      <c r="O1801" s="112"/>
      <c r="P1801" s="112"/>
      <c r="Q1801" s="112"/>
      <c r="R1801" s="112"/>
      <c r="S1801" s="112"/>
      <c r="T1801" s="112"/>
    </row>
    <row r="1802" spans="1:20" s="281" customFormat="1" ht="18" customHeight="1" x14ac:dyDescent="0.25">
      <c r="A1802" s="228"/>
      <c r="B1802" s="304"/>
      <c r="C1802" s="304"/>
      <c r="D1802" s="282" t="s">
        <v>282</v>
      </c>
      <c r="E1802" s="218">
        <v>4.3499999999999996</v>
      </c>
      <c r="F1802" s="218">
        <v>4.3</v>
      </c>
      <c r="G1802" s="218">
        <f>E1802*2+F1802*2</f>
        <v>17.299999999999997</v>
      </c>
      <c r="H1802" s="218">
        <v>3</v>
      </c>
      <c r="I1802" s="218">
        <f>E1802*F1802</f>
        <v>18.704999999999998</v>
      </c>
      <c r="J1802" s="219"/>
      <c r="K1802" s="218">
        <f>J1802</f>
        <v>0</v>
      </c>
      <c r="L1802" s="21"/>
      <c r="O1802" s="112"/>
      <c r="P1802" s="112"/>
      <c r="Q1802" s="112"/>
      <c r="R1802" s="112"/>
      <c r="S1802" s="112"/>
      <c r="T1802" s="112"/>
    </row>
    <row r="1803" spans="1:20" s="281" customFormat="1" ht="18" customHeight="1" x14ac:dyDescent="0.25">
      <c r="A1803" s="228"/>
      <c r="B1803" s="304"/>
      <c r="C1803" s="304"/>
      <c r="D1803" s="282" t="s">
        <v>283</v>
      </c>
      <c r="E1803" s="218">
        <v>2.85</v>
      </c>
      <c r="F1803" s="218">
        <v>4</v>
      </c>
      <c r="G1803" s="218">
        <f t="shared" ref="G1803:G1816" si="367">E1803*2+F1803*2</f>
        <v>13.7</v>
      </c>
      <c r="H1803" s="218">
        <v>3</v>
      </c>
      <c r="I1803" s="218">
        <f t="shared" ref="I1803:I1816" si="368">E1803*F1803</f>
        <v>11.4</v>
      </c>
      <c r="J1803" s="219"/>
      <c r="K1803" s="218">
        <f t="shared" ref="K1803:K1816" si="369">J1803</f>
        <v>0</v>
      </c>
      <c r="L1803" s="21"/>
      <c r="O1803" s="112"/>
      <c r="P1803" s="112"/>
      <c r="Q1803" s="112"/>
      <c r="R1803" s="112"/>
      <c r="S1803" s="112"/>
      <c r="T1803" s="112"/>
    </row>
    <row r="1804" spans="1:20" s="281" customFormat="1" ht="18" customHeight="1" x14ac:dyDescent="0.25">
      <c r="A1804" s="228"/>
      <c r="B1804" s="304"/>
      <c r="C1804" s="304"/>
      <c r="D1804" s="282" t="s">
        <v>298</v>
      </c>
      <c r="E1804" s="218">
        <v>2.85</v>
      </c>
      <c r="F1804" s="218">
        <v>4</v>
      </c>
      <c r="G1804" s="218">
        <f t="shared" si="367"/>
        <v>13.7</v>
      </c>
      <c r="H1804" s="218">
        <v>3</v>
      </c>
      <c r="I1804" s="218">
        <f t="shared" si="368"/>
        <v>11.4</v>
      </c>
      <c r="J1804" s="219"/>
      <c r="K1804" s="218">
        <f t="shared" si="369"/>
        <v>0</v>
      </c>
      <c r="L1804" s="21"/>
      <c r="O1804" s="112"/>
      <c r="P1804" s="112"/>
      <c r="Q1804" s="112"/>
      <c r="R1804" s="112"/>
      <c r="S1804" s="112"/>
      <c r="T1804" s="112"/>
    </row>
    <row r="1805" spans="1:20" s="281" customFormat="1" ht="18" customHeight="1" x14ac:dyDescent="0.25">
      <c r="A1805" s="228"/>
      <c r="B1805" s="304"/>
      <c r="C1805" s="304"/>
      <c r="D1805" s="282" t="s">
        <v>284</v>
      </c>
      <c r="E1805" s="218">
        <v>4.3499999999999996</v>
      </c>
      <c r="F1805" s="218">
        <v>4.3499999999999996</v>
      </c>
      <c r="G1805" s="218">
        <f t="shared" si="367"/>
        <v>17.399999999999999</v>
      </c>
      <c r="H1805" s="218">
        <v>3</v>
      </c>
      <c r="I1805" s="218">
        <f t="shared" si="368"/>
        <v>18.922499999999996</v>
      </c>
      <c r="J1805" s="219"/>
      <c r="K1805" s="218">
        <f t="shared" si="369"/>
        <v>0</v>
      </c>
      <c r="L1805" s="21"/>
      <c r="O1805" s="112"/>
      <c r="P1805" s="112"/>
      <c r="Q1805" s="112"/>
      <c r="R1805" s="112"/>
      <c r="S1805" s="112"/>
      <c r="T1805" s="112"/>
    </row>
    <row r="1806" spans="1:20" s="281" customFormat="1" ht="18" customHeight="1" x14ac:dyDescent="0.25">
      <c r="A1806" s="228"/>
      <c r="B1806" s="304"/>
      <c r="C1806" s="304"/>
      <c r="D1806" s="282" t="s">
        <v>285</v>
      </c>
      <c r="E1806" s="218">
        <v>2.74</v>
      </c>
      <c r="F1806" s="218">
        <v>3</v>
      </c>
      <c r="G1806" s="218">
        <f t="shared" si="367"/>
        <v>11.48</v>
      </c>
      <c r="H1806" s="218">
        <v>3</v>
      </c>
      <c r="I1806" s="218">
        <f t="shared" si="368"/>
        <v>8.2200000000000006</v>
      </c>
      <c r="J1806" s="219"/>
      <c r="K1806" s="218">
        <f t="shared" si="369"/>
        <v>0</v>
      </c>
      <c r="L1806" s="21"/>
      <c r="O1806" s="112"/>
      <c r="P1806" s="112"/>
      <c r="Q1806" s="112"/>
      <c r="R1806" s="112"/>
      <c r="S1806" s="112"/>
      <c r="T1806" s="112"/>
    </row>
    <row r="1807" spans="1:20" s="281" customFormat="1" ht="18" customHeight="1" x14ac:dyDescent="0.25">
      <c r="A1807" s="228"/>
      <c r="B1807" s="304"/>
      <c r="C1807" s="304"/>
      <c r="D1807" s="282" t="s">
        <v>286</v>
      </c>
      <c r="E1807" s="218">
        <v>1.35</v>
      </c>
      <c r="F1807" s="218">
        <v>10.3</v>
      </c>
      <c r="G1807" s="218">
        <f t="shared" si="367"/>
        <v>23.3</v>
      </c>
      <c r="H1807" s="218">
        <v>3</v>
      </c>
      <c r="I1807" s="218">
        <f t="shared" si="368"/>
        <v>13.905000000000001</v>
      </c>
      <c r="J1807" s="219"/>
      <c r="K1807" s="218">
        <f t="shared" si="369"/>
        <v>0</v>
      </c>
      <c r="L1807" s="21"/>
      <c r="O1807" s="112"/>
      <c r="P1807" s="112"/>
      <c r="Q1807" s="112"/>
      <c r="R1807" s="112"/>
      <c r="S1807" s="112"/>
      <c r="T1807" s="112"/>
    </row>
    <row r="1808" spans="1:20" s="281" customFormat="1" ht="18" customHeight="1" x14ac:dyDescent="0.25">
      <c r="A1808" s="228"/>
      <c r="B1808" s="304"/>
      <c r="C1808" s="304"/>
      <c r="D1808" s="282" t="s">
        <v>287</v>
      </c>
      <c r="E1808" s="218">
        <v>1.35</v>
      </c>
      <c r="F1808" s="218">
        <v>2.95</v>
      </c>
      <c r="G1808" s="218">
        <f t="shared" si="367"/>
        <v>8.6000000000000014</v>
      </c>
      <c r="H1808" s="218">
        <v>3</v>
      </c>
      <c r="I1808" s="218">
        <f t="shared" si="368"/>
        <v>3.9825000000000004</v>
      </c>
      <c r="J1808" s="219"/>
      <c r="K1808" s="218">
        <f t="shared" si="369"/>
        <v>0</v>
      </c>
      <c r="L1808" s="21"/>
      <c r="O1808" s="112"/>
      <c r="P1808" s="112"/>
      <c r="Q1808" s="112"/>
      <c r="R1808" s="112"/>
      <c r="S1808" s="112"/>
      <c r="T1808" s="112"/>
    </row>
    <row r="1809" spans="1:20" s="281" customFormat="1" ht="18" customHeight="1" x14ac:dyDescent="0.25">
      <c r="A1809" s="228"/>
      <c r="B1809" s="304"/>
      <c r="C1809" s="304"/>
      <c r="D1809" s="282" t="s">
        <v>288</v>
      </c>
      <c r="E1809" s="218">
        <v>2.74</v>
      </c>
      <c r="F1809" s="218">
        <v>1.3</v>
      </c>
      <c r="G1809" s="218">
        <f t="shared" si="367"/>
        <v>8.08</v>
      </c>
      <c r="H1809" s="218">
        <v>3</v>
      </c>
      <c r="I1809" s="218">
        <f t="shared" si="368"/>
        <v>3.5620000000000003</v>
      </c>
      <c r="J1809" s="219"/>
      <c r="K1809" s="218">
        <f t="shared" si="369"/>
        <v>0</v>
      </c>
      <c r="L1809" s="21"/>
      <c r="O1809" s="112"/>
      <c r="P1809" s="112"/>
      <c r="Q1809" s="112"/>
      <c r="R1809" s="112"/>
      <c r="S1809" s="112"/>
      <c r="T1809" s="112"/>
    </row>
    <row r="1810" spans="1:20" s="281" customFormat="1" ht="18" customHeight="1" x14ac:dyDescent="0.25">
      <c r="A1810" s="228"/>
      <c r="B1810" s="304"/>
      <c r="C1810" s="304"/>
      <c r="D1810" s="282" t="s">
        <v>291</v>
      </c>
      <c r="E1810" s="218">
        <v>1.8</v>
      </c>
      <c r="F1810" s="218">
        <v>4.45</v>
      </c>
      <c r="G1810" s="218">
        <f t="shared" si="367"/>
        <v>12.5</v>
      </c>
      <c r="H1810" s="218">
        <v>3</v>
      </c>
      <c r="I1810" s="218">
        <f t="shared" si="368"/>
        <v>8.01</v>
      </c>
      <c r="J1810" s="219"/>
      <c r="K1810" s="218">
        <f t="shared" si="369"/>
        <v>0</v>
      </c>
      <c r="L1810" s="21"/>
      <c r="O1810" s="112"/>
      <c r="P1810" s="112"/>
      <c r="Q1810" s="112"/>
      <c r="R1810" s="112"/>
      <c r="S1810" s="112"/>
      <c r="T1810" s="112"/>
    </row>
    <row r="1811" spans="1:20" s="281" customFormat="1" ht="18" customHeight="1" x14ac:dyDescent="0.25">
      <c r="A1811" s="228"/>
      <c r="B1811" s="304"/>
      <c r="C1811" s="304"/>
      <c r="D1811" s="282" t="s">
        <v>289</v>
      </c>
      <c r="E1811" s="218">
        <v>3.2</v>
      </c>
      <c r="F1811" s="218">
        <v>1.64</v>
      </c>
      <c r="G1811" s="218">
        <f t="shared" si="367"/>
        <v>9.68</v>
      </c>
      <c r="H1811" s="218">
        <v>3</v>
      </c>
      <c r="I1811" s="218">
        <f t="shared" si="368"/>
        <v>5.2480000000000002</v>
      </c>
      <c r="J1811" s="219"/>
      <c r="K1811" s="218">
        <f t="shared" si="369"/>
        <v>0</v>
      </c>
      <c r="L1811" s="21"/>
      <c r="O1811" s="112"/>
      <c r="P1811" s="112"/>
      <c r="Q1811" s="112"/>
      <c r="R1811" s="112"/>
      <c r="S1811" s="112"/>
      <c r="T1811" s="112"/>
    </row>
    <row r="1812" spans="1:20" s="281" customFormat="1" ht="18" customHeight="1" x14ac:dyDescent="0.25">
      <c r="A1812" s="228"/>
      <c r="B1812" s="304"/>
      <c r="C1812" s="304"/>
      <c r="D1812" s="282" t="s">
        <v>290</v>
      </c>
      <c r="E1812" s="218">
        <v>1.53</v>
      </c>
      <c r="F1812" s="218">
        <v>2</v>
      </c>
      <c r="G1812" s="218">
        <f t="shared" si="367"/>
        <v>7.0600000000000005</v>
      </c>
      <c r="H1812" s="218">
        <v>3</v>
      </c>
      <c r="I1812" s="218">
        <f t="shared" si="368"/>
        <v>3.06</v>
      </c>
      <c r="J1812" s="219"/>
      <c r="K1812" s="218">
        <f t="shared" si="369"/>
        <v>0</v>
      </c>
      <c r="L1812" s="21"/>
      <c r="O1812" s="112"/>
      <c r="P1812" s="112"/>
      <c r="Q1812" s="112"/>
      <c r="R1812" s="112"/>
      <c r="S1812" s="112"/>
      <c r="T1812" s="112"/>
    </row>
    <row r="1813" spans="1:20" s="281" customFormat="1" ht="18" customHeight="1" x14ac:dyDescent="0.25">
      <c r="A1813" s="228"/>
      <c r="B1813" s="304"/>
      <c r="C1813" s="304"/>
      <c r="D1813" s="282" t="s">
        <v>292</v>
      </c>
      <c r="E1813" s="218">
        <v>1.53</v>
      </c>
      <c r="F1813" s="218">
        <v>2</v>
      </c>
      <c r="G1813" s="218">
        <f t="shared" si="367"/>
        <v>7.0600000000000005</v>
      </c>
      <c r="H1813" s="218">
        <v>3</v>
      </c>
      <c r="I1813" s="218">
        <f t="shared" si="368"/>
        <v>3.06</v>
      </c>
      <c r="J1813" s="219"/>
      <c r="K1813" s="218">
        <f t="shared" si="369"/>
        <v>0</v>
      </c>
      <c r="L1813" s="21"/>
      <c r="O1813" s="112"/>
      <c r="P1813" s="112"/>
      <c r="Q1813" s="112"/>
      <c r="R1813" s="112"/>
      <c r="S1813" s="112"/>
      <c r="T1813" s="112"/>
    </row>
    <row r="1814" spans="1:20" s="281" customFormat="1" ht="18" customHeight="1" x14ac:dyDescent="0.25">
      <c r="A1814" s="228"/>
      <c r="B1814" s="304"/>
      <c r="C1814" s="304"/>
      <c r="D1814" s="282" t="s">
        <v>293</v>
      </c>
      <c r="E1814" s="218">
        <v>3.2</v>
      </c>
      <c r="F1814" s="218">
        <v>3.4</v>
      </c>
      <c r="G1814" s="218">
        <f t="shared" si="367"/>
        <v>13.2</v>
      </c>
      <c r="H1814" s="218">
        <v>3</v>
      </c>
      <c r="I1814" s="218">
        <f t="shared" si="368"/>
        <v>10.88</v>
      </c>
      <c r="J1814" s="219"/>
      <c r="K1814" s="218">
        <f t="shared" si="369"/>
        <v>0</v>
      </c>
      <c r="L1814" s="21"/>
      <c r="O1814" s="112"/>
      <c r="P1814" s="112"/>
      <c r="Q1814" s="112"/>
      <c r="R1814" s="112"/>
      <c r="S1814" s="112"/>
      <c r="T1814" s="112"/>
    </row>
    <row r="1815" spans="1:20" s="281" customFormat="1" ht="18" customHeight="1" x14ac:dyDescent="0.25">
      <c r="A1815" s="228"/>
      <c r="B1815" s="304"/>
      <c r="C1815" s="304"/>
      <c r="D1815" s="282" t="s">
        <v>294</v>
      </c>
      <c r="E1815" s="218">
        <v>3.2</v>
      </c>
      <c r="F1815" s="218">
        <v>4.5</v>
      </c>
      <c r="G1815" s="218">
        <f t="shared" si="367"/>
        <v>15.4</v>
      </c>
      <c r="H1815" s="218">
        <v>3</v>
      </c>
      <c r="I1815" s="218">
        <f t="shared" si="368"/>
        <v>14.4</v>
      </c>
      <c r="J1815" s="219"/>
      <c r="K1815" s="218">
        <f t="shared" si="369"/>
        <v>0</v>
      </c>
      <c r="L1815" s="21"/>
      <c r="O1815" s="112"/>
      <c r="P1815" s="112"/>
      <c r="Q1815" s="112"/>
      <c r="R1815" s="112"/>
      <c r="S1815" s="112"/>
      <c r="T1815" s="112"/>
    </row>
    <row r="1816" spans="1:20" s="281" customFormat="1" ht="18" customHeight="1" x14ac:dyDescent="0.25">
      <c r="A1816" s="228"/>
      <c r="B1816" s="304"/>
      <c r="C1816" s="304"/>
      <c r="D1816" s="282" t="s">
        <v>295</v>
      </c>
      <c r="E1816" s="218">
        <v>1.55</v>
      </c>
      <c r="F1816" s="218">
        <v>0.95</v>
      </c>
      <c r="G1816" s="218">
        <f t="shared" si="367"/>
        <v>5</v>
      </c>
      <c r="H1816" s="218">
        <v>3</v>
      </c>
      <c r="I1816" s="218">
        <f t="shared" si="368"/>
        <v>1.4724999999999999</v>
      </c>
      <c r="J1816" s="219"/>
      <c r="K1816" s="218">
        <f t="shared" si="369"/>
        <v>0</v>
      </c>
      <c r="L1816" s="21"/>
      <c r="O1816" s="112"/>
      <c r="P1816" s="112"/>
      <c r="Q1816" s="112"/>
      <c r="R1816" s="112"/>
      <c r="S1816" s="112"/>
      <c r="T1816" s="112"/>
    </row>
    <row r="1817" spans="1:20" s="281" customFormat="1" ht="18" customHeight="1" x14ac:dyDescent="0.25">
      <c r="A1817" s="228"/>
      <c r="B1817" s="304"/>
      <c r="C1817" s="304"/>
      <c r="D1817" s="282"/>
      <c r="E1817" s="218"/>
      <c r="F1817" s="218"/>
      <c r="G1817" s="218"/>
      <c r="H1817" s="218"/>
      <c r="I1817" s="218"/>
      <c r="J1817" s="219"/>
      <c r="K1817" s="311">
        <f>SUM(K1802:K1816)</f>
        <v>0</v>
      </c>
      <c r="L1817" s="21"/>
      <c r="O1817" s="112"/>
      <c r="P1817" s="112"/>
      <c r="Q1817" s="112"/>
      <c r="R1817" s="112"/>
      <c r="S1817" s="112"/>
      <c r="T1817" s="112"/>
    </row>
    <row r="1818" spans="1:20" s="281" customFormat="1" ht="24.75" customHeight="1" x14ac:dyDescent="0.25">
      <c r="A1818" s="228"/>
      <c r="B1818" s="312" t="str">
        <f>'Planila Orçamentária'!C162</f>
        <v>Calha de zinco</v>
      </c>
      <c r="C1818" s="304"/>
      <c r="D1818" s="282"/>
      <c r="E1818" s="218"/>
      <c r="F1818" s="218"/>
      <c r="G1818" s="218"/>
      <c r="H1818" s="218"/>
      <c r="I1818" s="218"/>
      <c r="J1818" s="219"/>
      <c r="K1818" s="311"/>
      <c r="L1818" s="21"/>
      <c r="O1818" s="112"/>
      <c r="P1818" s="112"/>
      <c r="Q1818" s="112"/>
      <c r="R1818" s="112"/>
      <c r="S1818" s="112"/>
      <c r="T1818" s="112"/>
    </row>
    <row r="1819" spans="1:20" s="281" customFormat="1" ht="18" customHeight="1" x14ac:dyDescent="0.25">
      <c r="A1819" s="228"/>
      <c r="B1819" s="304"/>
      <c r="C1819" s="304"/>
      <c r="D1819" s="282" t="s">
        <v>282</v>
      </c>
      <c r="E1819" s="218">
        <v>4.3499999999999996</v>
      </c>
      <c r="F1819" s="218">
        <v>4.3</v>
      </c>
      <c r="G1819" s="218">
        <f>E1819*2+F1819*2</f>
        <v>17.299999999999997</v>
      </c>
      <c r="H1819" s="218">
        <v>3</v>
      </c>
      <c r="I1819" s="218">
        <f>E1819*F1819</f>
        <v>18.704999999999998</v>
      </c>
      <c r="J1819" s="219"/>
      <c r="K1819" s="218">
        <f>J1819</f>
        <v>0</v>
      </c>
      <c r="L1819" s="21"/>
      <c r="O1819" s="112"/>
      <c r="P1819" s="112"/>
      <c r="Q1819" s="112"/>
      <c r="R1819" s="112"/>
      <c r="S1819" s="112"/>
      <c r="T1819" s="112"/>
    </row>
    <row r="1820" spans="1:20" s="281" customFormat="1" ht="18" customHeight="1" x14ac:dyDescent="0.25">
      <c r="A1820" s="228"/>
      <c r="B1820" s="304"/>
      <c r="C1820" s="304"/>
      <c r="D1820" s="282" t="s">
        <v>283</v>
      </c>
      <c r="E1820" s="218">
        <v>2.85</v>
      </c>
      <c r="F1820" s="218">
        <v>4</v>
      </c>
      <c r="G1820" s="218">
        <f t="shared" ref="G1820:G1833" si="370">E1820*2+F1820*2</f>
        <v>13.7</v>
      </c>
      <c r="H1820" s="218">
        <v>3</v>
      </c>
      <c r="I1820" s="218">
        <f t="shared" ref="I1820:I1833" si="371">E1820*F1820</f>
        <v>11.4</v>
      </c>
      <c r="J1820" s="219"/>
      <c r="K1820" s="218">
        <f t="shared" ref="K1820:K1833" si="372">J1820</f>
        <v>0</v>
      </c>
      <c r="L1820" s="21"/>
      <c r="O1820" s="112"/>
      <c r="P1820" s="112"/>
      <c r="Q1820" s="112"/>
      <c r="R1820" s="112"/>
      <c r="S1820" s="112"/>
      <c r="T1820" s="112"/>
    </row>
    <row r="1821" spans="1:20" s="281" customFormat="1" ht="18" customHeight="1" x14ac:dyDescent="0.25">
      <c r="A1821" s="228"/>
      <c r="B1821" s="304"/>
      <c r="C1821" s="304"/>
      <c r="D1821" s="282" t="s">
        <v>298</v>
      </c>
      <c r="E1821" s="218">
        <v>2.85</v>
      </c>
      <c r="F1821" s="218">
        <v>4</v>
      </c>
      <c r="G1821" s="218">
        <f t="shared" si="370"/>
        <v>13.7</v>
      </c>
      <c r="H1821" s="218">
        <v>3</v>
      </c>
      <c r="I1821" s="218">
        <f t="shared" si="371"/>
        <v>11.4</v>
      </c>
      <c r="J1821" s="219"/>
      <c r="K1821" s="218">
        <f t="shared" si="372"/>
        <v>0</v>
      </c>
      <c r="L1821" s="21"/>
      <c r="O1821" s="112"/>
      <c r="P1821" s="112"/>
      <c r="Q1821" s="112"/>
      <c r="R1821" s="112"/>
      <c r="S1821" s="112"/>
      <c r="T1821" s="112"/>
    </row>
    <row r="1822" spans="1:20" s="281" customFormat="1" ht="18" customHeight="1" x14ac:dyDescent="0.25">
      <c r="A1822" s="228"/>
      <c r="B1822" s="304"/>
      <c r="C1822" s="304"/>
      <c r="D1822" s="282" t="s">
        <v>284</v>
      </c>
      <c r="E1822" s="218">
        <v>4.3499999999999996</v>
      </c>
      <c r="F1822" s="218">
        <v>4.3499999999999996</v>
      </c>
      <c r="G1822" s="218">
        <f t="shared" si="370"/>
        <v>17.399999999999999</v>
      </c>
      <c r="H1822" s="218">
        <v>3</v>
      </c>
      <c r="I1822" s="218">
        <f t="shared" si="371"/>
        <v>18.922499999999996</v>
      </c>
      <c r="J1822" s="219"/>
      <c r="K1822" s="218">
        <f t="shared" si="372"/>
        <v>0</v>
      </c>
      <c r="L1822" s="21"/>
      <c r="O1822" s="112"/>
      <c r="P1822" s="112"/>
      <c r="Q1822" s="112"/>
      <c r="R1822" s="112"/>
      <c r="S1822" s="112"/>
      <c r="T1822" s="112"/>
    </row>
    <row r="1823" spans="1:20" s="281" customFormat="1" ht="18" customHeight="1" x14ac:dyDescent="0.25">
      <c r="A1823" s="228"/>
      <c r="B1823" s="304"/>
      <c r="C1823" s="304"/>
      <c r="D1823" s="282" t="s">
        <v>285</v>
      </c>
      <c r="E1823" s="218">
        <v>2.74</v>
      </c>
      <c r="F1823" s="218">
        <v>3</v>
      </c>
      <c r="G1823" s="218">
        <f t="shared" si="370"/>
        <v>11.48</v>
      </c>
      <c r="H1823" s="218">
        <v>3</v>
      </c>
      <c r="I1823" s="218">
        <f t="shared" si="371"/>
        <v>8.2200000000000006</v>
      </c>
      <c r="J1823" s="219"/>
      <c r="K1823" s="218">
        <f t="shared" si="372"/>
        <v>0</v>
      </c>
      <c r="L1823" s="21"/>
      <c r="O1823" s="112"/>
      <c r="P1823" s="112"/>
      <c r="Q1823" s="112"/>
      <c r="R1823" s="112"/>
      <c r="S1823" s="112"/>
      <c r="T1823" s="112"/>
    </row>
    <row r="1824" spans="1:20" s="281" customFormat="1" ht="18" customHeight="1" x14ac:dyDescent="0.25">
      <c r="A1824" s="228"/>
      <c r="B1824" s="304"/>
      <c r="C1824" s="304"/>
      <c r="D1824" s="282" t="s">
        <v>286</v>
      </c>
      <c r="E1824" s="218">
        <v>1.35</v>
      </c>
      <c r="F1824" s="218">
        <v>10.3</v>
      </c>
      <c r="G1824" s="218">
        <f t="shared" si="370"/>
        <v>23.3</v>
      </c>
      <c r="H1824" s="218">
        <v>3</v>
      </c>
      <c r="I1824" s="218">
        <f t="shared" si="371"/>
        <v>13.905000000000001</v>
      </c>
      <c r="J1824" s="219"/>
      <c r="K1824" s="218">
        <f t="shared" si="372"/>
        <v>0</v>
      </c>
      <c r="L1824" s="21"/>
      <c r="O1824" s="112"/>
      <c r="P1824" s="112"/>
      <c r="Q1824" s="112"/>
      <c r="R1824" s="112"/>
      <c r="S1824" s="112"/>
      <c r="T1824" s="112"/>
    </row>
    <row r="1825" spans="1:20" s="281" customFormat="1" ht="18" customHeight="1" x14ac:dyDescent="0.25">
      <c r="A1825" s="228"/>
      <c r="B1825" s="304"/>
      <c r="C1825" s="304"/>
      <c r="D1825" s="282" t="s">
        <v>287</v>
      </c>
      <c r="E1825" s="218">
        <v>1.35</v>
      </c>
      <c r="F1825" s="218">
        <v>2.95</v>
      </c>
      <c r="G1825" s="218">
        <f t="shared" si="370"/>
        <v>8.6000000000000014</v>
      </c>
      <c r="H1825" s="218">
        <v>3</v>
      </c>
      <c r="I1825" s="218">
        <f t="shared" si="371"/>
        <v>3.9825000000000004</v>
      </c>
      <c r="J1825" s="219"/>
      <c r="K1825" s="218">
        <f t="shared" si="372"/>
        <v>0</v>
      </c>
      <c r="L1825" s="21"/>
      <c r="O1825" s="112"/>
      <c r="P1825" s="112"/>
      <c r="Q1825" s="112"/>
      <c r="R1825" s="112"/>
      <c r="S1825" s="112"/>
      <c r="T1825" s="112"/>
    </row>
    <row r="1826" spans="1:20" s="281" customFormat="1" ht="18" customHeight="1" x14ac:dyDescent="0.25">
      <c r="A1826" s="228"/>
      <c r="B1826" s="304"/>
      <c r="C1826" s="304"/>
      <c r="D1826" s="282" t="s">
        <v>288</v>
      </c>
      <c r="E1826" s="218">
        <v>2.74</v>
      </c>
      <c r="F1826" s="218">
        <v>1.3</v>
      </c>
      <c r="G1826" s="218">
        <f t="shared" si="370"/>
        <v>8.08</v>
      </c>
      <c r="H1826" s="218">
        <v>3</v>
      </c>
      <c r="I1826" s="218">
        <f t="shared" si="371"/>
        <v>3.5620000000000003</v>
      </c>
      <c r="J1826" s="219"/>
      <c r="K1826" s="218">
        <f t="shared" si="372"/>
        <v>0</v>
      </c>
      <c r="L1826" s="21"/>
      <c r="O1826" s="112"/>
      <c r="P1826" s="112"/>
      <c r="Q1826" s="112"/>
      <c r="R1826" s="112"/>
      <c r="S1826" s="112"/>
      <c r="T1826" s="112"/>
    </row>
    <row r="1827" spans="1:20" s="281" customFormat="1" ht="18" customHeight="1" x14ac:dyDescent="0.25">
      <c r="A1827" s="228"/>
      <c r="B1827" s="304"/>
      <c r="C1827" s="304"/>
      <c r="D1827" s="282" t="s">
        <v>291</v>
      </c>
      <c r="E1827" s="218">
        <v>1.8</v>
      </c>
      <c r="F1827" s="218">
        <v>4.45</v>
      </c>
      <c r="G1827" s="218">
        <f t="shared" si="370"/>
        <v>12.5</v>
      </c>
      <c r="H1827" s="218">
        <v>3</v>
      </c>
      <c r="I1827" s="218">
        <f t="shared" si="371"/>
        <v>8.01</v>
      </c>
      <c r="J1827" s="219"/>
      <c r="K1827" s="218">
        <f t="shared" si="372"/>
        <v>0</v>
      </c>
      <c r="L1827" s="21"/>
      <c r="O1827" s="112"/>
      <c r="P1827" s="112"/>
      <c r="Q1827" s="112"/>
      <c r="R1827" s="112"/>
      <c r="S1827" s="112"/>
      <c r="T1827" s="112"/>
    </row>
    <row r="1828" spans="1:20" s="281" customFormat="1" ht="18" customHeight="1" x14ac:dyDescent="0.25">
      <c r="A1828" s="228"/>
      <c r="B1828" s="304"/>
      <c r="C1828" s="304"/>
      <c r="D1828" s="282" t="s">
        <v>289</v>
      </c>
      <c r="E1828" s="218">
        <v>3.2</v>
      </c>
      <c r="F1828" s="218">
        <v>1.64</v>
      </c>
      <c r="G1828" s="218">
        <f t="shared" si="370"/>
        <v>9.68</v>
      </c>
      <c r="H1828" s="218">
        <v>3</v>
      </c>
      <c r="I1828" s="218">
        <f t="shared" si="371"/>
        <v>5.2480000000000002</v>
      </c>
      <c r="J1828" s="219"/>
      <c r="K1828" s="218">
        <f t="shared" si="372"/>
        <v>0</v>
      </c>
      <c r="L1828" s="21"/>
      <c r="O1828" s="112"/>
      <c r="P1828" s="112"/>
      <c r="Q1828" s="112"/>
      <c r="R1828" s="112"/>
      <c r="S1828" s="112"/>
      <c r="T1828" s="112"/>
    </row>
    <row r="1829" spans="1:20" s="281" customFormat="1" ht="18" customHeight="1" x14ac:dyDescent="0.25">
      <c r="A1829" s="228"/>
      <c r="B1829" s="304"/>
      <c r="C1829" s="304"/>
      <c r="D1829" s="282" t="s">
        <v>290</v>
      </c>
      <c r="E1829" s="218">
        <v>1.53</v>
      </c>
      <c r="F1829" s="218">
        <v>2</v>
      </c>
      <c r="G1829" s="218">
        <f t="shared" si="370"/>
        <v>7.0600000000000005</v>
      </c>
      <c r="H1829" s="218">
        <v>3</v>
      </c>
      <c r="I1829" s="218">
        <f t="shared" si="371"/>
        <v>3.06</v>
      </c>
      <c r="J1829" s="219"/>
      <c r="K1829" s="218">
        <f t="shared" si="372"/>
        <v>0</v>
      </c>
      <c r="L1829" s="21"/>
      <c r="O1829" s="112"/>
      <c r="P1829" s="112"/>
      <c r="Q1829" s="112"/>
      <c r="R1829" s="112"/>
      <c r="S1829" s="112"/>
      <c r="T1829" s="112"/>
    </row>
    <row r="1830" spans="1:20" s="281" customFormat="1" ht="18" customHeight="1" x14ac:dyDescent="0.25">
      <c r="A1830" s="228"/>
      <c r="B1830" s="304"/>
      <c r="C1830" s="304"/>
      <c r="D1830" s="282" t="s">
        <v>292</v>
      </c>
      <c r="E1830" s="218">
        <v>1.53</v>
      </c>
      <c r="F1830" s="218">
        <v>2</v>
      </c>
      <c r="G1830" s="218">
        <f t="shared" si="370"/>
        <v>7.0600000000000005</v>
      </c>
      <c r="H1830" s="218">
        <v>3</v>
      </c>
      <c r="I1830" s="218">
        <f t="shared" si="371"/>
        <v>3.06</v>
      </c>
      <c r="J1830" s="219"/>
      <c r="K1830" s="218">
        <f t="shared" si="372"/>
        <v>0</v>
      </c>
      <c r="L1830" s="21"/>
      <c r="O1830" s="112"/>
      <c r="P1830" s="112"/>
      <c r="Q1830" s="112"/>
      <c r="R1830" s="112"/>
      <c r="S1830" s="112"/>
      <c r="T1830" s="112"/>
    </row>
    <row r="1831" spans="1:20" s="281" customFormat="1" ht="18" customHeight="1" x14ac:dyDescent="0.25">
      <c r="A1831" s="228"/>
      <c r="B1831" s="304"/>
      <c r="C1831" s="304"/>
      <c r="D1831" s="282" t="s">
        <v>293</v>
      </c>
      <c r="E1831" s="218">
        <v>3.2</v>
      </c>
      <c r="F1831" s="218">
        <v>3.4</v>
      </c>
      <c r="G1831" s="218">
        <f t="shared" si="370"/>
        <v>13.2</v>
      </c>
      <c r="H1831" s="218">
        <v>3</v>
      </c>
      <c r="I1831" s="218">
        <f t="shared" si="371"/>
        <v>10.88</v>
      </c>
      <c r="J1831" s="219"/>
      <c r="K1831" s="218">
        <f t="shared" si="372"/>
        <v>0</v>
      </c>
      <c r="L1831" s="21"/>
      <c r="O1831" s="112"/>
      <c r="P1831" s="112"/>
      <c r="Q1831" s="112"/>
      <c r="R1831" s="112"/>
      <c r="S1831" s="112"/>
      <c r="T1831" s="112"/>
    </row>
    <row r="1832" spans="1:20" s="281" customFormat="1" ht="18" customHeight="1" x14ac:dyDescent="0.25">
      <c r="A1832" s="228"/>
      <c r="B1832" s="304"/>
      <c r="C1832" s="304"/>
      <c r="D1832" s="282" t="s">
        <v>294</v>
      </c>
      <c r="E1832" s="218">
        <v>3.2</v>
      </c>
      <c r="F1832" s="218">
        <v>4.5</v>
      </c>
      <c r="G1832" s="218">
        <f t="shared" si="370"/>
        <v>15.4</v>
      </c>
      <c r="H1832" s="218">
        <v>3</v>
      </c>
      <c r="I1832" s="218">
        <f t="shared" si="371"/>
        <v>14.4</v>
      </c>
      <c r="J1832" s="219"/>
      <c r="K1832" s="218">
        <f t="shared" si="372"/>
        <v>0</v>
      </c>
      <c r="L1832" s="21"/>
      <c r="O1832" s="112"/>
      <c r="P1832" s="112"/>
      <c r="Q1832" s="112"/>
      <c r="R1832" s="112"/>
      <c r="S1832" s="112"/>
      <c r="T1832" s="112"/>
    </row>
    <row r="1833" spans="1:20" s="281" customFormat="1" ht="18" customHeight="1" x14ac:dyDescent="0.25">
      <c r="A1833" s="228"/>
      <c r="B1833" s="304"/>
      <c r="C1833" s="304"/>
      <c r="D1833" s="282" t="s">
        <v>295</v>
      </c>
      <c r="E1833" s="218">
        <v>1.55</v>
      </c>
      <c r="F1833" s="218">
        <v>0.95</v>
      </c>
      <c r="G1833" s="218">
        <f t="shared" si="370"/>
        <v>5</v>
      </c>
      <c r="H1833" s="218">
        <v>3</v>
      </c>
      <c r="I1833" s="218">
        <f t="shared" si="371"/>
        <v>1.4724999999999999</v>
      </c>
      <c r="J1833" s="219"/>
      <c r="K1833" s="218">
        <f t="shared" si="372"/>
        <v>0</v>
      </c>
      <c r="L1833" s="21"/>
      <c r="O1833" s="112"/>
      <c r="P1833" s="112"/>
      <c r="Q1833" s="112"/>
      <c r="R1833" s="112"/>
      <c r="S1833" s="112"/>
      <c r="T1833" s="112"/>
    </row>
    <row r="1834" spans="1:20" s="281" customFormat="1" ht="18" customHeight="1" x14ac:dyDescent="0.25">
      <c r="A1834" s="228"/>
      <c r="B1834" s="304"/>
      <c r="C1834" s="304"/>
      <c r="D1834" s="282"/>
      <c r="E1834" s="218"/>
      <c r="F1834" s="218"/>
      <c r="G1834" s="218"/>
      <c r="H1834" s="218"/>
      <c r="I1834" s="218"/>
      <c r="J1834" s="219"/>
      <c r="K1834" s="311">
        <f>SUM(K1819:K1833)</f>
        <v>0</v>
      </c>
      <c r="L1834" s="21"/>
      <c r="O1834" s="112"/>
      <c r="P1834" s="112"/>
      <c r="Q1834" s="112"/>
      <c r="R1834" s="112"/>
      <c r="S1834" s="112"/>
      <c r="T1834" s="112"/>
    </row>
    <row r="1835" spans="1:20" s="281" customFormat="1" ht="18" x14ac:dyDescent="0.25">
      <c r="A1835" s="228"/>
      <c r="B1835" s="308" t="str">
        <f>'Planila Orçamentária'!C163</f>
        <v>INSTALAÇÃO ELÉTRICA</v>
      </c>
      <c r="C1835" s="308"/>
      <c r="D1835" s="309"/>
      <c r="E1835" s="310"/>
      <c r="F1835" s="310"/>
      <c r="G1835" s="310"/>
      <c r="H1835" s="310"/>
      <c r="I1835" s="310"/>
      <c r="J1835" s="310"/>
      <c r="K1835" s="310"/>
      <c r="L1835" s="21"/>
    </row>
    <row r="1836" spans="1:20" s="281" customFormat="1" ht="54" customHeight="1" x14ac:dyDescent="0.25">
      <c r="A1836" s="228"/>
      <c r="B1836" s="312" t="str">
        <f>'Planila Orçamentária'!C164</f>
        <v>Ponto elétrico para Tomada tripolar 2p + T (eletroduto, fios, caixas e tomada)</v>
      </c>
      <c r="C1836" s="304"/>
      <c r="E1836" s="218">
        <v>4.3499999999999996</v>
      </c>
      <c r="F1836" s="218">
        <v>4.3</v>
      </c>
      <c r="G1836" s="218">
        <f>E1836*2+F1836*2</f>
        <v>17.299999999999997</v>
      </c>
      <c r="H1836" s="218">
        <v>3</v>
      </c>
      <c r="I1836" s="218">
        <f>E1836*F1836</f>
        <v>18.704999999999998</v>
      </c>
      <c r="K1836" s="311"/>
      <c r="L1836" s="21"/>
      <c r="O1836" s="112"/>
      <c r="P1836" s="112"/>
      <c r="Q1836" s="112"/>
      <c r="R1836" s="112"/>
      <c r="S1836" s="112"/>
      <c r="T1836" s="112"/>
    </row>
    <row r="1837" spans="1:20" s="281" customFormat="1" ht="18" customHeight="1" x14ac:dyDescent="0.25">
      <c r="A1837" s="228"/>
      <c r="B1837" s="304"/>
      <c r="C1837" s="304"/>
      <c r="D1837" s="282" t="s">
        <v>282</v>
      </c>
      <c r="E1837" s="218"/>
      <c r="F1837" s="218"/>
      <c r="G1837" s="218"/>
      <c r="H1837" s="218"/>
      <c r="I1837" s="218"/>
      <c r="J1837" s="219">
        <v>13</v>
      </c>
      <c r="K1837" s="218">
        <f>J1837</f>
        <v>13</v>
      </c>
      <c r="L1837" s="21"/>
      <c r="O1837" s="112"/>
      <c r="P1837" s="112"/>
      <c r="Q1837" s="112"/>
      <c r="R1837" s="112"/>
      <c r="S1837" s="112"/>
      <c r="T1837" s="112"/>
    </row>
    <row r="1838" spans="1:20" s="281" customFormat="1" ht="18" customHeight="1" x14ac:dyDescent="0.25">
      <c r="A1838" s="228"/>
      <c r="B1838" s="304"/>
      <c r="C1838" s="304"/>
      <c r="D1838" s="282" t="s">
        <v>283</v>
      </c>
      <c r="E1838" s="218">
        <v>2.85</v>
      </c>
      <c r="F1838" s="218">
        <v>4</v>
      </c>
      <c r="G1838" s="218">
        <f t="shared" ref="G1838:G1851" si="373">E1838*2+F1838*2</f>
        <v>13.7</v>
      </c>
      <c r="H1838" s="218">
        <v>3</v>
      </c>
      <c r="I1838" s="218">
        <f t="shared" ref="I1838:I1851" si="374">E1838*F1838</f>
        <v>11.4</v>
      </c>
      <c r="J1838" s="219">
        <v>1</v>
      </c>
      <c r="K1838" s="218">
        <f t="shared" ref="K1838:K1851" si="375">J1838</f>
        <v>1</v>
      </c>
      <c r="L1838" s="21"/>
      <c r="O1838" s="112"/>
      <c r="P1838" s="112"/>
      <c r="Q1838" s="112"/>
      <c r="R1838" s="112"/>
      <c r="S1838" s="112"/>
      <c r="T1838" s="112"/>
    </row>
    <row r="1839" spans="1:20" s="281" customFormat="1" ht="18" customHeight="1" x14ac:dyDescent="0.25">
      <c r="A1839" s="228"/>
      <c r="B1839" s="304"/>
      <c r="C1839" s="304"/>
      <c r="D1839" s="282" t="s">
        <v>298</v>
      </c>
      <c r="E1839" s="218">
        <v>2.85</v>
      </c>
      <c r="F1839" s="218">
        <v>4</v>
      </c>
      <c r="G1839" s="218">
        <f t="shared" si="373"/>
        <v>13.7</v>
      </c>
      <c r="H1839" s="218">
        <v>3</v>
      </c>
      <c r="I1839" s="218">
        <f t="shared" si="374"/>
        <v>11.4</v>
      </c>
      <c r="J1839" s="219">
        <v>1</v>
      </c>
      <c r="K1839" s="218">
        <f t="shared" si="375"/>
        <v>1</v>
      </c>
      <c r="L1839" s="21"/>
      <c r="O1839" s="112"/>
      <c r="P1839" s="112"/>
      <c r="Q1839" s="112"/>
      <c r="R1839" s="112"/>
      <c r="S1839" s="112"/>
      <c r="T1839" s="112"/>
    </row>
    <row r="1840" spans="1:20" s="281" customFormat="1" ht="18" customHeight="1" x14ac:dyDescent="0.25">
      <c r="A1840" s="228"/>
      <c r="B1840" s="304"/>
      <c r="C1840" s="304"/>
      <c r="D1840" s="282" t="s">
        <v>284</v>
      </c>
      <c r="E1840" s="218">
        <v>4.3499999999999996</v>
      </c>
      <c r="F1840" s="218">
        <v>4.3499999999999996</v>
      </c>
      <c r="G1840" s="218">
        <f t="shared" si="373"/>
        <v>17.399999999999999</v>
      </c>
      <c r="H1840" s="218">
        <v>3</v>
      </c>
      <c r="I1840" s="218">
        <f t="shared" si="374"/>
        <v>18.922499999999996</v>
      </c>
      <c r="J1840" s="219">
        <v>3</v>
      </c>
      <c r="K1840" s="218">
        <f t="shared" si="375"/>
        <v>3</v>
      </c>
      <c r="L1840" s="21"/>
      <c r="O1840" s="112"/>
      <c r="P1840" s="112"/>
      <c r="Q1840" s="112"/>
      <c r="R1840" s="112"/>
      <c r="S1840" s="112"/>
      <c r="T1840" s="112"/>
    </row>
    <row r="1841" spans="1:20" s="281" customFormat="1" ht="18" customHeight="1" x14ac:dyDescent="0.25">
      <c r="A1841" s="228"/>
      <c r="B1841" s="304"/>
      <c r="C1841" s="304"/>
      <c r="D1841" s="282" t="s">
        <v>285</v>
      </c>
      <c r="E1841" s="218">
        <v>2.74</v>
      </c>
      <c r="F1841" s="218">
        <v>3</v>
      </c>
      <c r="G1841" s="218">
        <f t="shared" si="373"/>
        <v>11.48</v>
      </c>
      <c r="H1841" s="218">
        <v>3</v>
      </c>
      <c r="I1841" s="218">
        <f t="shared" si="374"/>
        <v>8.2200000000000006</v>
      </c>
      <c r="J1841" s="219">
        <v>2</v>
      </c>
      <c r="K1841" s="218">
        <f t="shared" si="375"/>
        <v>2</v>
      </c>
      <c r="L1841" s="21"/>
      <c r="O1841" s="112"/>
      <c r="P1841" s="112"/>
      <c r="Q1841" s="112"/>
      <c r="R1841" s="112"/>
      <c r="S1841" s="112"/>
      <c r="T1841" s="112"/>
    </row>
    <row r="1842" spans="1:20" s="281" customFormat="1" ht="18" customHeight="1" x14ac:dyDescent="0.25">
      <c r="A1842" s="228"/>
      <c r="B1842" s="304"/>
      <c r="C1842" s="304"/>
      <c r="D1842" s="282" t="s">
        <v>286</v>
      </c>
      <c r="E1842" s="218">
        <v>1.35</v>
      </c>
      <c r="F1842" s="218">
        <v>10.3</v>
      </c>
      <c r="G1842" s="218">
        <f t="shared" si="373"/>
        <v>23.3</v>
      </c>
      <c r="H1842" s="218">
        <v>3</v>
      </c>
      <c r="I1842" s="218">
        <f t="shared" si="374"/>
        <v>13.905000000000001</v>
      </c>
      <c r="J1842" s="219">
        <v>0</v>
      </c>
      <c r="K1842" s="218">
        <f t="shared" si="375"/>
        <v>0</v>
      </c>
      <c r="L1842" s="21"/>
      <c r="O1842" s="112"/>
      <c r="P1842" s="112"/>
      <c r="Q1842" s="112"/>
      <c r="R1842" s="112"/>
      <c r="S1842" s="112"/>
      <c r="T1842" s="112"/>
    </row>
    <row r="1843" spans="1:20" s="281" customFormat="1" ht="18" customHeight="1" x14ac:dyDescent="0.25">
      <c r="A1843" s="228"/>
      <c r="B1843" s="304"/>
      <c r="C1843" s="304"/>
      <c r="D1843" s="282" t="s">
        <v>287</v>
      </c>
      <c r="E1843" s="218">
        <v>1.35</v>
      </c>
      <c r="F1843" s="218">
        <v>2.95</v>
      </c>
      <c r="G1843" s="218">
        <f t="shared" si="373"/>
        <v>8.6000000000000014</v>
      </c>
      <c r="H1843" s="218">
        <v>3</v>
      </c>
      <c r="I1843" s="218">
        <f t="shared" si="374"/>
        <v>3.9825000000000004</v>
      </c>
      <c r="J1843" s="219">
        <v>0</v>
      </c>
      <c r="K1843" s="218">
        <f t="shared" si="375"/>
        <v>0</v>
      </c>
      <c r="L1843" s="21"/>
      <c r="O1843" s="112"/>
      <c r="P1843" s="112"/>
      <c r="Q1843" s="112"/>
      <c r="R1843" s="112"/>
      <c r="S1843" s="112"/>
      <c r="T1843" s="112"/>
    </row>
    <row r="1844" spans="1:20" s="281" customFormat="1" ht="18" customHeight="1" x14ac:dyDescent="0.25">
      <c r="A1844" s="228"/>
      <c r="B1844" s="304"/>
      <c r="C1844" s="304"/>
      <c r="D1844" s="282" t="s">
        <v>288</v>
      </c>
      <c r="E1844" s="218">
        <v>2.74</v>
      </c>
      <c r="F1844" s="218">
        <v>1.3</v>
      </c>
      <c r="G1844" s="218">
        <f t="shared" si="373"/>
        <v>8.08</v>
      </c>
      <c r="H1844" s="218">
        <v>3</v>
      </c>
      <c r="I1844" s="218">
        <f t="shared" si="374"/>
        <v>3.5620000000000003</v>
      </c>
      <c r="J1844" s="219">
        <v>0</v>
      </c>
      <c r="K1844" s="218">
        <f t="shared" si="375"/>
        <v>0</v>
      </c>
      <c r="L1844" s="21"/>
      <c r="O1844" s="112"/>
      <c r="P1844" s="112"/>
      <c r="Q1844" s="112"/>
      <c r="R1844" s="112"/>
      <c r="S1844" s="112"/>
      <c r="T1844" s="112"/>
    </row>
    <row r="1845" spans="1:20" s="281" customFormat="1" ht="18" customHeight="1" x14ac:dyDescent="0.25">
      <c r="A1845" s="228"/>
      <c r="B1845" s="304"/>
      <c r="C1845" s="304"/>
      <c r="D1845" s="282" t="s">
        <v>291</v>
      </c>
      <c r="E1845" s="218">
        <v>1.8</v>
      </c>
      <c r="F1845" s="218">
        <v>4.45</v>
      </c>
      <c r="G1845" s="218">
        <f t="shared" si="373"/>
        <v>12.5</v>
      </c>
      <c r="H1845" s="218">
        <v>3</v>
      </c>
      <c r="I1845" s="218">
        <f t="shared" si="374"/>
        <v>8.01</v>
      </c>
      <c r="J1845" s="219">
        <v>1</v>
      </c>
      <c r="K1845" s="218">
        <f t="shared" si="375"/>
        <v>1</v>
      </c>
      <c r="L1845" s="21"/>
      <c r="O1845" s="112"/>
      <c r="P1845" s="112"/>
      <c r="Q1845" s="112"/>
      <c r="R1845" s="112"/>
      <c r="S1845" s="112"/>
      <c r="T1845" s="112"/>
    </row>
    <row r="1846" spans="1:20" s="281" customFormat="1" ht="18" customHeight="1" x14ac:dyDescent="0.25">
      <c r="A1846" s="228"/>
      <c r="B1846" s="304"/>
      <c r="C1846" s="304"/>
      <c r="D1846" s="282" t="s">
        <v>289</v>
      </c>
      <c r="E1846" s="218">
        <v>3.2</v>
      </c>
      <c r="F1846" s="218">
        <v>1.64</v>
      </c>
      <c r="G1846" s="218">
        <f t="shared" si="373"/>
        <v>9.68</v>
      </c>
      <c r="H1846" s="218">
        <v>3</v>
      </c>
      <c r="I1846" s="218">
        <f t="shared" si="374"/>
        <v>5.2480000000000002</v>
      </c>
      <c r="J1846" s="219">
        <v>4</v>
      </c>
      <c r="K1846" s="218">
        <f t="shared" si="375"/>
        <v>4</v>
      </c>
      <c r="L1846" s="21"/>
      <c r="O1846" s="112"/>
      <c r="P1846" s="112"/>
      <c r="Q1846" s="112"/>
      <c r="R1846" s="112"/>
      <c r="S1846" s="112"/>
      <c r="T1846" s="112"/>
    </row>
    <row r="1847" spans="1:20" s="281" customFormat="1" ht="18" customHeight="1" x14ac:dyDescent="0.25">
      <c r="A1847" s="228"/>
      <c r="B1847" s="304"/>
      <c r="C1847" s="304"/>
      <c r="D1847" s="282" t="s">
        <v>290</v>
      </c>
      <c r="E1847" s="218">
        <v>1.53</v>
      </c>
      <c r="F1847" s="218">
        <v>2</v>
      </c>
      <c r="G1847" s="218">
        <f t="shared" si="373"/>
        <v>7.0600000000000005</v>
      </c>
      <c r="H1847" s="218">
        <v>3</v>
      </c>
      <c r="I1847" s="218">
        <f t="shared" si="374"/>
        <v>3.06</v>
      </c>
      <c r="J1847" s="219">
        <v>0</v>
      </c>
      <c r="K1847" s="218">
        <f t="shared" si="375"/>
        <v>0</v>
      </c>
      <c r="L1847" s="21"/>
      <c r="O1847" s="112"/>
      <c r="P1847" s="112"/>
      <c r="Q1847" s="112"/>
      <c r="R1847" s="112"/>
      <c r="S1847" s="112"/>
      <c r="T1847" s="112"/>
    </row>
    <row r="1848" spans="1:20" s="281" customFormat="1" ht="18" customHeight="1" x14ac:dyDescent="0.25">
      <c r="A1848" s="228"/>
      <c r="B1848" s="304"/>
      <c r="C1848" s="304"/>
      <c r="D1848" s="282" t="s">
        <v>292</v>
      </c>
      <c r="E1848" s="218">
        <v>1.53</v>
      </c>
      <c r="F1848" s="218">
        <v>2</v>
      </c>
      <c r="G1848" s="218">
        <f t="shared" si="373"/>
        <v>7.0600000000000005</v>
      </c>
      <c r="H1848" s="218">
        <v>3</v>
      </c>
      <c r="I1848" s="218">
        <f t="shared" si="374"/>
        <v>3.06</v>
      </c>
      <c r="J1848" s="219">
        <v>0</v>
      </c>
      <c r="K1848" s="218">
        <f t="shared" si="375"/>
        <v>0</v>
      </c>
      <c r="L1848" s="21"/>
      <c r="O1848" s="112"/>
      <c r="P1848" s="112"/>
      <c r="Q1848" s="112"/>
      <c r="R1848" s="112"/>
      <c r="S1848" s="112"/>
      <c r="T1848" s="112"/>
    </row>
    <row r="1849" spans="1:20" s="281" customFormat="1" ht="18" customHeight="1" x14ac:dyDescent="0.25">
      <c r="A1849" s="228"/>
      <c r="B1849" s="304"/>
      <c r="C1849" s="304"/>
      <c r="D1849" s="282" t="s">
        <v>293</v>
      </c>
      <c r="E1849" s="218">
        <v>3.2</v>
      </c>
      <c r="F1849" s="218">
        <v>3.4</v>
      </c>
      <c r="G1849" s="218">
        <f t="shared" si="373"/>
        <v>13.2</v>
      </c>
      <c r="H1849" s="218">
        <v>3</v>
      </c>
      <c r="I1849" s="218">
        <f t="shared" si="374"/>
        <v>10.88</v>
      </c>
      <c r="J1849" s="219">
        <v>2</v>
      </c>
      <c r="K1849" s="218">
        <f t="shared" si="375"/>
        <v>2</v>
      </c>
      <c r="L1849" s="21"/>
      <c r="O1849" s="112"/>
      <c r="P1849" s="112"/>
      <c r="Q1849" s="112"/>
      <c r="R1849" s="112"/>
      <c r="S1849" s="112"/>
      <c r="T1849" s="112"/>
    </row>
    <row r="1850" spans="1:20" s="281" customFormat="1" ht="18" customHeight="1" x14ac:dyDescent="0.25">
      <c r="A1850" s="228"/>
      <c r="B1850" s="304"/>
      <c r="C1850" s="304"/>
      <c r="D1850" s="282" t="s">
        <v>294</v>
      </c>
      <c r="E1850" s="218">
        <v>3.2</v>
      </c>
      <c r="F1850" s="218">
        <v>4.5</v>
      </c>
      <c r="G1850" s="218">
        <f t="shared" si="373"/>
        <v>15.4</v>
      </c>
      <c r="H1850" s="218">
        <v>3</v>
      </c>
      <c r="I1850" s="218">
        <f t="shared" si="374"/>
        <v>14.4</v>
      </c>
      <c r="J1850" s="219">
        <v>2</v>
      </c>
      <c r="K1850" s="218">
        <f t="shared" si="375"/>
        <v>2</v>
      </c>
      <c r="L1850" s="21"/>
      <c r="O1850" s="112"/>
      <c r="P1850" s="112"/>
      <c r="Q1850" s="112"/>
      <c r="R1850" s="112"/>
      <c r="S1850" s="112"/>
      <c r="T1850" s="112"/>
    </row>
    <row r="1851" spans="1:20" s="281" customFormat="1" ht="18" customHeight="1" x14ac:dyDescent="0.25">
      <c r="A1851" s="228"/>
      <c r="B1851" s="304"/>
      <c r="C1851" s="304"/>
      <c r="D1851" s="282" t="s">
        <v>295</v>
      </c>
      <c r="E1851" s="218">
        <v>1.55</v>
      </c>
      <c r="F1851" s="218">
        <v>0.95</v>
      </c>
      <c r="G1851" s="218">
        <f t="shared" si="373"/>
        <v>5</v>
      </c>
      <c r="H1851" s="218">
        <v>3</v>
      </c>
      <c r="I1851" s="218">
        <f t="shared" si="374"/>
        <v>1.4724999999999999</v>
      </c>
      <c r="J1851" s="219">
        <v>0</v>
      </c>
      <c r="K1851" s="218">
        <f t="shared" si="375"/>
        <v>0</v>
      </c>
      <c r="L1851" s="21"/>
      <c r="O1851" s="112"/>
      <c r="P1851" s="112"/>
      <c r="Q1851" s="112"/>
      <c r="R1851" s="112"/>
      <c r="S1851" s="112"/>
      <c r="T1851" s="112"/>
    </row>
    <row r="1852" spans="1:20" s="281" customFormat="1" ht="18" customHeight="1" x14ac:dyDescent="0.25">
      <c r="A1852" s="228"/>
      <c r="B1852" s="304"/>
      <c r="C1852" s="304"/>
      <c r="D1852" s="282"/>
      <c r="E1852" s="218"/>
      <c r="F1852" s="218"/>
      <c r="G1852" s="218"/>
      <c r="H1852" s="218"/>
      <c r="I1852" s="218"/>
      <c r="J1852" s="219"/>
      <c r="K1852" s="311">
        <f>SUM(K1836:K1851)</f>
        <v>29</v>
      </c>
      <c r="L1852" s="21"/>
      <c r="O1852" s="112"/>
      <c r="P1852" s="112"/>
      <c r="Q1852" s="112"/>
      <c r="R1852" s="112"/>
      <c r="S1852" s="112"/>
      <c r="T1852" s="112"/>
    </row>
    <row r="1853" spans="1:20" s="281" customFormat="1" ht="57.75" customHeight="1" x14ac:dyDescent="0.25">
      <c r="A1853" s="228"/>
      <c r="B1853" s="312" t="str">
        <f>'Planila Orçamentária'!C165</f>
        <v>Ponto elétrico para condicionador de ar split (caixa 4x2", eletroduto, fios e tomada)</v>
      </c>
      <c r="C1853" s="304"/>
      <c r="D1853" s="282"/>
      <c r="E1853" s="218"/>
      <c r="F1853" s="218"/>
      <c r="G1853" s="218"/>
      <c r="H1853" s="218"/>
      <c r="I1853" s="218"/>
      <c r="J1853" s="219"/>
      <c r="K1853" s="311"/>
      <c r="L1853" s="21"/>
      <c r="O1853" s="112"/>
      <c r="P1853" s="112"/>
      <c r="Q1853" s="112"/>
      <c r="R1853" s="112"/>
      <c r="S1853" s="112"/>
      <c r="T1853" s="112"/>
    </row>
    <row r="1854" spans="1:20" s="281" customFormat="1" ht="18" customHeight="1" x14ac:dyDescent="0.25">
      <c r="A1854" s="228"/>
      <c r="B1854" s="304"/>
      <c r="C1854" s="304"/>
      <c r="D1854" s="282" t="s">
        <v>282</v>
      </c>
      <c r="E1854" s="218">
        <v>4.3499999999999996</v>
      </c>
      <c r="F1854" s="218">
        <v>4.3</v>
      </c>
      <c r="G1854" s="218">
        <f>E1854*2+F1854*2</f>
        <v>17.299999999999997</v>
      </c>
      <c r="H1854" s="218">
        <v>3</v>
      </c>
      <c r="I1854" s="218">
        <f>E1854*F1854</f>
        <v>18.704999999999998</v>
      </c>
      <c r="J1854" s="219"/>
      <c r="K1854" s="218">
        <f>J1854</f>
        <v>0</v>
      </c>
      <c r="L1854" s="21"/>
      <c r="O1854" s="112"/>
      <c r="P1854" s="112"/>
      <c r="Q1854" s="112"/>
      <c r="R1854" s="112"/>
      <c r="S1854" s="112"/>
      <c r="T1854" s="112"/>
    </row>
    <row r="1855" spans="1:20" s="281" customFormat="1" ht="18" customHeight="1" x14ac:dyDescent="0.25">
      <c r="A1855" s="228"/>
      <c r="B1855" s="304"/>
      <c r="C1855" s="304"/>
      <c r="D1855" s="282" t="s">
        <v>283</v>
      </c>
      <c r="E1855" s="218">
        <v>2.85</v>
      </c>
      <c r="F1855" s="218">
        <v>4</v>
      </c>
      <c r="G1855" s="218">
        <f t="shared" ref="G1855:G1868" si="376">E1855*2+F1855*2</f>
        <v>13.7</v>
      </c>
      <c r="H1855" s="218">
        <v>3</v>
      </c>
      <c r="I1855" s="218">
        <f t="shared" ref="I1855:I1868" si="377">E1855*F1855</f>
        <v>11.4</v>
      </c>
      <c r="J1855" s="219">
        <v>1</v>
      </c>
      <c r="K1855" s="218">
        <f t="shared" ref="K1855:K1868" si="378">J1855</f>
        <v>1</v>
      </c>
      <c r="L1855" s="21"/>
      <c r="O1855" s="112"/>
      <c r="P1855" s="112"/>
      <c r="Q1855" s="112"/>
      <c r="R1855" s="112"/>
      <c r="S1855" s="112"/>
      <c r="T1855" s="112"/>
    </row>
    <row r="1856" spans="1:20" s="281" customFormat="1" ht="18" customHeight="1" x14ac:dyDescent="0.25">
      <c r="A1856" s="228"/>
      <c r="B1856" s="304"/>
      <c r="C1856" s="304"/>
      <c r="D1856" s="282" t="s">
        <v>298</v>
      </c>
      <c r="E1856" s="218">
        <v>2.85</v>
      </c>
      <c r="F1856" s="218">
        <v>4</v>
      </c>
      <c r="G1856" s="218">
        <f t="shared" si="376"/>
        <v>13.7</v>
      </c>
      <c r="H1856" s="218">
        <v>3</v>
      </c>
      <c r="I1856" s="218">
        <f t="shared" si="377"/>
        <v>11.4</v>
      </c>
      <c r="J1856" s="219"/>
      <c r="K1856" s="218">
        <f t="shared" si="378"/>
        <v>0</v>
      </c>
      <c r="L1856" s="21"/>
      <c r="O1856" s="112"/>
      <c r="P1856" s="112"/>
      <c r="Q1856" s="112"/>
      <c r="R1856" s="112"/>
      <c r="S1856" s="112"/>
      <c r="T1856" s="112"/>
    </row>
    <row r="1857" spans="1:20" s="281" customFormat="1" ht="18" customHeight="1" x14ac:dyDescent="0.25">
      <c r="A1857" s="228"/>
      <c r="B1857" s="304"/>
      <c r="C1857" s="304"/>
      <c r="D1857" s="282" t="s">
        <v>284</v>
      </c>
      <c r="E1857" s="218">
        <v>4.3499999999999996</v>
      </c>
      <c r="F1857" s="218">
        <v>4.3499999999999996</v>
      </c>
      <c r="G1857" s="218">
        <f t="shared" si="376"/>
        <v>17.399999999999999</v>
      </c>
      <c r="H1857" s="218">
        <v>3</v>
      </c>
      <c r="I1857" s="218">
        <f t="shared" si="377"/>
        <v>18.922499999999996</v>
      </c>
      <c r="J1857" s="219">
        <v>1</v>
      </c>
      <c r="K1857" s="218">
        <f t="shared" si="378"/>
        <v>1</v>
      </c>
      <c r="L1857" s="21"/>
      <c r="O1857" s="112"/>
      <c r="P1857" s="112"/>
      <c r="Q1857" s="112"/>
      <c r="R1857" s="112"/>
      <c r="S1857" s="112"/>
      <c r="T1857" s="112"/>
    </row>
    <row r="1858" spans="1:20" s="281" customFormat="1" ht="18" customHeight="1" x14ac:dyDescent="0.25">
      <c r="A1858" s="228"/>
      <c r="B1858" s="304"/>
      <c r="C1858" s="304"/>
      <c r="D1858" s="282" t="s">
        <v>285</v>
      </c>
      <c r="E1858" s="218">
        <v>2.74</v>
      </c>
      <c r="F1858" s="218">
        <v>3</v>
      </c>
      <c r="G1858" s="218">
        <f t="shared" si="376"/>
        <v>11.48</v>
      </c>
      <c r="H1858" s="218">
        <v>3</v>
      </c>
      <c r="I1858" s="218">
        <f t="shared" si="377"/>
        <v>8.2200000000000006</v>
      </c>
      <c r="J1858" s="219"/>
      <c r="K1858" s="218">
        <f t="shared" si="378"/>
        <v>0</v>
      </c>
      <c r="L1858" s="21"/>
      <c r="O1858" s="112"/>
      <c r="P1858" s="112"/>
      <c r="Q1858" s="112"/>
      <c r="R1858" s="112"/>
      <c r="S1858" s="112"/>
      <c r="T1858" s="112"/>
    </row>
    <row r="1859" spans="1:20" s="281" customFormat="1" ht="18" customHeight="1" x14ac:dyDescent="0.25">
      <c r="A1859" s="228"/>
      <c r="B1859" s="304"/>
      <c r="C1859" s="304"/>
      <c r="D1859" s="282" t="s">
        <v>286</v>
      </c>
      <c r="E1859" s="218">
        <v>1.35</v>
      </c>
      <c r="F1859" s="218">
        <v>10.3</v>
      </c>
      <c r="G1859" s="218">
        <f t="shared" si="376"/>
        <v>23.3</v>
      </c>
      <c r="H1859" s="218">
        <v>3</v>
      </c>
      <c r="I1859" s="218">
        <f t="shared" si="377"/>
        <v>13.905000000000001</v>
      </c>
      <c r="J1859" s="219"/>
      <c r="K1859" s="218">
        <f t="shared" si="378"/>
        <v>0</v>
      </c>
      <c r="L1859" s="21"/>
      <c r="O1859" s="112"/>
      <c r="P1859" s="112"/>
      <c r="Q1859" s="112"/>
      <c r="R1859" s="112"/>
      <c r="S1859" s="112"/>
      <c r="T1859" s="112"/>
    </row>
    <row r="1860" spans="1:20" s="281" customFormat="1" ht="18" customHeight="1" x14ac:dyDescent="0.25">
      <c r="A1860" s="228"/>
      <c r="B1860" s="304"/>
      <c r="C1860" s="304"/>
      <c r="D1860" s="282" t="s">
        <v>287</v>
      </c>
      <c r="E1860" s="218">
        <v>1.35</v>
      </c>
      <c r="F1860" s="218">
        <v>2.95</v>
      </c>
      <c r="G1860" s="218">
        <f t="shared" si="376"/>
        <v>8.6000000000000014</v>
      </c>
      <c r="H1860" s="218">
        <v>3</v>
      </c>
      <c r="I1860" s="218">
        <f t="shared" si="377"/>
        <v>3.9825000000000004</v>
      </c>
      <c r="J1860" s="219"/>
      <c r="K1860" s="218">
        <f t="shared" si="378"/>
        <v>0</v>
      </c>
      <c r="L1860" s="21"/>
      <c r="O1860" s="112"/>
      <c r="P1860" s="112"/>
      <c r="Q1860" s="112"/>
      <c r="R1860" s="112"/>
      <c r="S1860" s="112"/>
      <c r="T1860" s="112"/>
    </row>
    <row r="1861" spans="1:20" s="281" customFormat="1" ht="18" customHeight="1" x14ac:dyDescent="0.25">
      <c r="A1861" s="228"/>
      <c r="B1861" s="304"/>
      <c r="C1861" s="304"/>
      <c r="D1861" s="282" t="s">
        <v>288</v>
      </c>
      <c r="E1861" s="218">
        <v>2.74</v>
      </c>
      <c r="F1861" s="218">
        <v>1.3</v>
      </c>
      <c r="G1861" s="218">
        <f t="shared" si="376"/>
        <v>8.08</v>
      </c>
      <c r="H1861" s="218">
        <v>3</v>
      </c>
      <c r="I1861" s="218">
        <f t="shared" si="377"/>
        <v>3.5620000000000003</v>
      </c>
      <c r="J1861" s="219"/>
      <c r="K1861" s="218">
        <f t="shared" si="378"/>
        <v>0</v>
      </c>
      <c r="L1861" s="21"/>
      <c r="O1861" s="112"/>
      <c r="P1861" s="112"/>
      <c r="Q1861" s="112"/>
      <c r="R1861" s="112"/>
      <c r="S1861" s="112"/>
      <c r="T1861" s="112"/>
    </row>
    <row r="1862" spans="1:20" s="281" customFormat="1" ht="18" customHeight="1" x14ac:dyDescent="0.25">
      <c r="A1862" s="228"/>
      <c r="B1862" s="304"/>
      <c r="C1862" s="304"/>
      <c r="D1862" s="282" t="s">
        <v>291</v>
      </c>
      <c r="E1862" s="218">
        <v>1.8</v>
      </c>
      <c r="F1862" s="218">
        <v>4.45</v>
      </c>
      <c r="G1862" s="218">
        <f t="shared" si="376"/>
        <v>12.5</v>
      </c>
      <c r="H1862" s="218">
        <v>3</v>
      </c>
      <c r="I1862" s="218">
        <f t="shared" si="377"/>
        <v>8.01</v>
      </c>
      <c r="J1862" s="219"/>
      <c r="K1862" s="218">
        <f t="shared" si="378"/>
        <v>0</v>
      </c>
      <c r="L1862" s="21"/>
      <c r="O1862" s="112"/>
      <c r="P1862" s="112"/>
      <c r="Q1862" s="112"/>
      <c r="R1862" s="112"/>
      <c r="S1862" s="112"/>
      <c r="T1862" s="112"/>
    </row>
    <row r="1863" spans="1:20" s="281" customFormat="1" ht="18" customHeight="1" x14ac:dyDescent="0.25">
      <c r="A1863" s="228"/>
      <c r="B1863" s="304"/>
      <c r="C1863" s="304"/>
      <c r="D1863" s="282" t="s">
        <v>289</v>
      </c>
      <c r="E1863" s="218">
        <v>3.2</v>
      </c>
      <c r="F1863" s="218">
        <v>1.64</v>
      </c>
      <c r="G1863" s="218">
        <f t="shared" si="376"/>
        <v>9.68</v>
      </c>
      <c r="H1863" s="218">
        <v>3</v>
      </c>
      <c r="I1863" s="218">
        <f t="shared" si="377"/>
        <v>5.2480000000000002</v>
      </c>
      <c r="J1863" s="219"/>
      <c r="K1863" s="218">
        <f t="shared" si="378"/>
        <v>0</v>
      </c>
      <c r="L1863" s="21"/>
      <c r="O1863" s="112"/>
      <c r="P1863" s="112"/>
      <c r="Q1863" s="112"/>
      <c r="R1863" s="112"/>
      <c r="S1863" s="112"/>
      <c r="T1863" s="112"/>
    </row>
    <row r="1864" spans="1:20" s="281" customFormat="1" ht="18" customHeight="1" x14ac:dyDescent="0.25">
      <c r="A1864" s="228"/>
      <c r="B1864" s="304"/>
      <c r="C1864" s="304"/>
      <c r="D1864" s="282" t="s">
        <v>290</v>
      </c>
      <c r="E1864" s="218">
        <v>1.53</v>
      </c>
      <c r="F1864" s="218">
        <v>2</v>
      </c>
      <c r="G1864" s="218">
        <f t="shared" si="376"/>
        <v>7.0600000000000005</v>
      </c>
      <c r="H1864" s="218">
        <v>3</v>
      </c>
      <c r="I1864" s="218">
        <f t="shared" si="377"/>
        <v>3.06</v>
      </c>
      <c r="J1864" s="219"/>
      <c r="K1864" s="218">
        <f t="shared" si="378"/>
        <v>0</v>
      </c>
      <c r="L1864" s="21"/>
      <c r="O1864" s="112"/>
      <c r="P1864" s="112"/>
      <c r="Q1864" s="112"/>
      <c r="R1864" s="112"/>
      <c r="S1864" s="112"/>
      <c r="T1864" s="112"/>
    </row>
    <row r="1865" spans="1:20" s="281" customFormat="1" ht="18" customHeight="1" x14ac:dyDescent="0.25">
      <c r="A1865" s="228"/>
      <c r="B1865" s="304"/>
      <c r="C1865" s="304"/>
      <c r="D1865" s="282" t="s">
        <v>292</v>
      </c>
      <c r="E1865" s="218">
        <v>1.53</v>
      </c>
      <c r="F1865" s="218">
        <v>2</v>
      </c>
      <c r="G1865" s="218">
        <f t="shared" si="376"/>
        <v>7.0600000000000005</v>
      </c>
      <c r="H1865" s="218">
        <v>3</v>
      </c>
      <c r="I1865" s="218">
        <f t="shared" si="377"/>
        <v>3.06</v>
      </c>
      <c r="J1865" s="219"/>
      <c r="K1865" s="218">
        <f t="shared" si="378"/>
        <v>0</v>
      </c>
      <c r="L1865" s="21"/>
      <c r="O1865" s="112"/>
      <c r="P1865" s="112"/>
      <c r="Q1865" s="112"/>
      <c r="R1865" s="112"/>
      <c r="S1865" s="112"/>
      <c r="T1865" s="112"/>
    </row>
    <row r="1866" spans="1:20" s="281" customFormat="1" ht="18" customHeight="1" x14ac:dyDescent="0.25">
      <c r="A1866" s="228"/>
      <c r="B1866" s="304"/>
      <c r="C1866" s="304"/>
      <c r="D1866" s="282" t="s">
        <v>293</v>
      </c>
      <c r="E1866" s="218">
        <v>3.2</v>
      </c>
      <c r="F1866" s="218">
        <v>3.4</v>
      </c>
      <c r="G1866" s="218">
        <f t="shared" si="376"/>
        <v>13.2</v>
      </c>
      <c r="H1866" s="218">
        <v>3</v>
      </c>
      <c r="I1866" s="218">
        <f t="shared" si="377"/>
        <v>10.88</v>
      </c>
      <c r="J1866" s="219">
        <v>1</v>
      </c>
      <c r="K1866" s="218">
        <f t="shared" si="378"/>
        <v>1</v>
      </c>
      <c r="L1866" s="21"/>
      <c r="O1866" s="112"/>
      <c r="P1866" s="112"/>
      <c r="Q1866" s="112"/>
      <c r="R1866" s="112"/>
      <c r="S1866" s="112"/>
      <c r="T1866" s="112"/>
    </row>
    <row r="1867" spans="1:20" s="281" customFormat="1" ht="18" customHeight="1" x14ac:dyDescent="0.25">
      <c r="A1867" s="228"/>
      <c r="B1867" s="304"/>
      <c r="C1867" s="304"/>
      <c r="D1867" s="282" t="s">
        <v>294</v>
      </c>
      <c r="E1867" s="218">
        <v>3.2</v>
      </c>
      <c r="F1867" s="218">
        <v>4.5</v>
      </c>
      <c r="G1867" s="218">
        <f t="shared" si="376"/>
        <v>15.4</v>
      </c>
      <c r="H1867" s="218">
        <v>3</v>
      </c>
      <c r="I1867" s="218">
        <f t="shared" si="377"/>
        <v>14.4</v>
      </c>
      <c r="J1867" s="219">
        <v>1</v>
      </c>
      <c r="K1867" s="218">
        <f t="shared" si="378"/>
        <v>1</v>
      </c>
      <c r="L1867" s="21"/>
      <c r="O1867" s="112"/>
      <c r="P1867" s="112"/>
      <c r="Q1867" s="112"/>
      <c r="R1867" s="112"/>
      <c r="S1867" s="112"/>
      <c r="T1867" s="112"/>
    </row>
    <row r="1868" spans="1:20" s="281" customFormat="1" ht="18" customHeight="1" x14ac:dyDescent="0.25">
      <c r="A1868" s="228"/>
      <c r="B1868" s="304"/>
      <c r="C1868" s="304"/>
      <c r="D1868" s="282" t="s">
        <v>295</v>
      </c>
      <c r="E1868" s="218">
        <v>1.55</v>
      </c>
      <c r="F1868" s="218">
        <v>0.95</v>
      </c>
      <c r="G1868" s="218">
        <f t="shared" si="376"/>
        <v>5</v>
      </c>
      <c r="H1868" s="218">
        <v>3</v>
      </c>
      <c r="I1868" s="218">
        <f t="shared" si="377"/>
        <v>1.4724999999999999</v>
      </c>
      <c r="J1868" s="219"/>
      <c r="K1868" s="218">
        <f t="shared" si="378"/>
        <v>0</v>
      </c>
      <c r="L1868" s="21"/>
      <c r="O1868" s="112"/>
      <c r="P1868" s="112"/>
      <c r="Q1868" s="112"/>
      <c r="R1868" s="112"/>
      <c r="S1868" s="112"/>
      <c r="T1868" s="112"/>
    </row>
    <row r="1869" spans="1:20" s="281" customFormat="1" ht="18" customHeight="1" x14ac:dyDescent="0.25">
      <c r="A1869" s="228"/>
      <c r="B1869" s="304"/>
      <c r="C1869" s="304"/>
      <c r="D1869" s="282"/>
      <c r="E1869" s="218"/>
      <c r="F1869" s="218"/>
      <c r="G1869" s="218"/>
      <c r="H1869" s="218"/>
      <c r="I1869" s="218"/>
      <c r="J1869" s="219"/>
      <c r="K1869" s="311">
        <f>SUM(K1854:K1868)</f>
        <v>4</v>
      </c>
      <c r="L1869" s="21"/>
      <c r="O1869" s="112"/>
      <c r="P1869" s="112"/>
      <c r="Q1869" s="112"/>
      <c r="R1869" s="112"/>
      <c r="S1869" s="112"/>
      <c r="T1869" s="112"/>
    </row>
    <row r="1870" spans="1:20" s="281" customFormat="1" ht="47.25" customHeight="1" x14ac:dyDescent="0.25">
      <c r="A1870" s="228"/>
      <c r="B1870" s="312" t="str">
        <f>'Planila Orçamentária'!C166</f>
        <v>Ponto elétrico para computador (eletroduto, fios, caixas e tomada)</v>
      </c>
      <c r="C1870" s="304"/>
      <c r="D1870" s="282"/>
      <c r="E1870" s="218"/>
      <c r="F1870" s="218"/>
      <c r="G1870" s="218"/>
      <c r="H1870" s="218"/>
      <c r="I1870" s="218"/>
      <c r="J1870" s="219"/>
      <c r="K1870" s="311"/>
      <c r="L1870" s="21"/>
      <c r="O1870" s="112"/>
      <c r="P1870" s="112"/>
      <c r="Q1870" s="112"/>
      <c r="R1870" s="112"/>
      <c r="S1870" s="112"/>
      <c r="T1870" s="112"/>
    </row>
    <row r="1871" spans="1:20" s="281" customFormat="1" ht="18" customHeight="1" x14ac:dyDescent="0.25">
      <c r="A1871" s="228"/>
      <c r="B1871" s="304"/>
      <c r="C1871" s="304"/>
      <c r="D1871" s="282" t="s">
        <v>282</v>
      </c>
      <c r="E1871" s="218">
        <v>4.3499999999999996</v>
      </c>
      <c r="F1871" s="218">
        <v>4.3</v>
      </c>
      <c r="G1871" s="218">
        <f>E1871*2+F1871*2</f>
        <v>17.299999999999997</v>
      </c>
      <c r="H1871" s="218">
        <v>3</v>
      </c>
      <c r="I1871" s="218">
        <f>E1871*F1871</f>
        <v>18.704999999999998</v>
      </c>
      <c r="J1871" s="219">
        <v>0</v>
      </c>
      <c r="K1871" s="218">
        <f>J1871</f>
        <v>0</v>
      </c>
      <c r="L1871" s="21"/>
      <c r="O1871" s="112"/>
      <c r="P1871" s="112"/>
      <c r="Q1871" s="112"/>
      <c r="R1871" s="112"/>
      <c r="S1871" s="112"/>
      <c r="T1871" s="112"/>
    </row>
    <row r="1872" spans="1:20" s="281" customFormat="1" ht="18" customHeight="1" x14ac:dyDescent="0.25">
      <c r="A1872" s="228"/>
      <c r="B1872" s="304"/>
      <c r="C1872" s="304"/>
      <c r="D1872" s="282" t="s">
        <v>283</v>
      </c>
      <c r="E1872" s="218">
        <v>2.85</v>
      </c>
      <c r="F1872" s="218">
        <v>4</v>
      </c>
      <c r="G1872" s="218">
        <f t="shared" ref="G1872:G1885" si="379">E1872*2+F1872*2</f>
        <v>13.7</v>
      </c>
      <c r="H1872" s="218">
        <v>3</v>
      </c>
      <c r="I1872" s="218">
        <f t="shared" ref="I1872:I1885" si="380">E1872*F1872</f>
        <v>11.4</v>
      </c>
      <c r="J1872" s="219">
        <v>1</v>
      </c>
      <c r="K1872" s="218">
        <f t="shared" ref="K1872:K1885" si="381">J1872</f>
        <v>1</v>
      </c>
      <c r="L1872" s="21"/>
      <c r="O1872" s="112"/>
      <c r="P1872" s="112"/>
      <c r="Q1872" s="112"/>
      <c r="R1872" s="112"/>
      <c r="S1872" s="112"/>
      <c r="T1872" s="112"/>
    </row>
    <row r="1873" spans="1:20" s="281" customFormat="1" ht="18" customHeight="1" x14ac:dyDescent="0.25">
      <c r="A1873" s="228"/>
      <c r="B1873" s="304"/>
      <c r="C1873" s="304"/>
      <c r="D1873" s="282" t="s">
        <v>298</v>
      </c>
      <c r="E1873" s="218">
        <v>2.85</v>
      </c>
      <c r="F1873" s="218">
        <v>4</v>
      </c>
      <c r="G1873" s="218">
        <f t="shared" si="379"/>
        <v>13.7</v>
      </c>
      <c r="H1873" s="218">
        <v>3</v>
      </c>
      <c r="I1873" s="218">
        <f t="shared" si="380"/>
        <v>11.4</v>
      </c>
      <c r="J1873" s="219">
        <v>1</v>
      </c>
      <c r="K1873" s="218">
        <f t="shared" si="381"/>
        <v>1</v>
      </c>
      <c r="L1873" s="21"/>
      <c r="O1873" s="112"/>
      <c r="P1873" s="112"/>
      <c r="Q1873" s="112"/>
      <c r="R1873" s="112"/>
      <c r="S1873" s="112"/>
      <c r="T1873" s="112"/>
    </row>
    <row r="1874" spans="1:20" s="281" customFormat="1" ht="18" customHeight="1" x14ac:dyDescent="0.25">
      <c r="A1874" s="228"/>
      <c r="B1874" s="304"/>
      <c r="C1874" s="304"/>
      <c r="D1874" s="282" t="s">
        <v>284</v>
      </c>
      <c r="E1874" s="218">
        <v>4.3499999999999996</v>
      </c>
      <c r="F1874" s="218">
        <v>4.3499999999999996</v>
      </c>
      <c r="G1874" s="218">
        <f t="shared" si="379"/>
        <v>17.399999999999999</v>
      </c>
      <c r="H1874" s="218">
        <v>3</v>
      </c>
      <c r="I1874" s="218">
        <f t="shared" si="380"/>
        <v>18.922499999999996</v>
      </c>
      <c r="J1874" s="219">
        <v>4</v>
      </c>
      <c r="K1874" s="218">
        <f t="shared" si="381"/>
        <v>4</v>
      </c>
      <c r="L1874" s="21"/>
      <c r="O1874" s="112"/>
      <c r="P1874" s="112"/>
      <c r="Q1874" s="112"/>
      <c r="R1874" s="112"/>
      <c r="S1874" s="112"/>
      <c r="T1874" s="112"/>
    </row>
    <row r="1875" spans="1:20" s="281" customFormat="1" ht="18" customHeight="1" x14ac:dyDescent="0.25">
      <c r="A1875" s="228"/>
      <c r="B1875" s="304"/>
      <c r="C1875" s="304"/>
      <c r="D1875" s="282" t="s">
        <v>285</v>
      </c>
      <c r="E1875" s="218">
        <v>2.74</v>
      </c>
      <c r="F1875" s="218">
        <v>3</v>
      </c>
      <c r="G1875" s="218">
        <f t="shared" si="379"/>
        <v>11.48</v>
      </c>
      <c r="H1875" s="218">
        <v>3</v>
      </c>
      <c r="I1875" s="218">
        <f t="shared" si="380"/>
        <v>8.2200000000000006</v>
      </c>
      <c r="J1875" s="219">
        <v>1</v>
      </c>
      <c r="K1875" s="218">
        <f t="shared" si="381"/>
        <v>1</v>
      </c>
      <c r="L1875" s="21"/>
      <c r="O1875" s="112"/>
      <c r="P1875" s="112"/>
      <c r="Q1875" s="112"/>
      <c r="R1875" s="112"/>
      <c r="S1875" s="112"/>
      <c r="T1875" s="112"/>
    </row>
    <row r="1876" spans="1:20" s="281" customFormat="1" ht="18" customHeight="1" x14ac:dyDescent="0.25">
      <c r="A1876" s="228"/>
      <c r="B1876" s="304"/>
      <c r="C1876" s="304"/>
      <c r="D1876" s="282" t="s">
        <v>286</v>
      </c>
      <c r="E1876" s="218">
        <v>1.35</v>
      </c>
      <c r="F1876" s="218">
        <v>10.3</v>
      </c>
      <c r="G1876" s="218">
        <f t="shared" si="379"/>
        <v>23.3</v>
      </c>
      <c r="H1876" s="218">
        <v>3</v>
      </c>
      <c r="I1876" s="218">
        <f t="shared" si="380"/>
        <v>13.905000000000001</v>
      </c>
      <c r="J1876" s="219">
        <v>0</v>
      </c>
      <c r="K1876" s="218">
        <f t="shared" si="381"/>
        <v>0</v>
      </c>
      <c r="L1876" s="21"/>
      <c r="O1876" s="112"/>
      <c r="P1876" s="112"/>
      <c r="Q1876" s="112"/>
      <c r="R1876" s="112"/>
      <c r="S1876" s="112"/>
      <c r="T1876" s="112"/>
    </row>
    <row r="1877" spans="1:20" s="281" customFormat="1" ht="18" customHeight="1" x14ac:dyDescent="0.25">
      <c r="A1877" s="228"/>
      <c r="B1877" s="304"/>
      <c r="C1877" s="304"/>
      <c r="D1877" s="282" t="s">
        <v>287</v>
      </c>
      <c r="E1877" s="218">
        <v>1.35</v>
      </c>
      <c r="F1877" s="218">
        <v>2.95</v>
      </c>
      <c r="G1877" s="218">
        <f t="shared" si="379"/>
        <v>8.6000000000000014</v>
      </c>
      <c r="H1877" s="218">
        <v>3</v>
      </c>
      <c r="I1877" s="218">
        <f t="shared" si="380"/>
        <v>3.9825000000000004</v>
      </c>
      <c r="J1877" s="219">
        <v>0</v>
      </c>
      <c r="K1877" s="218">
        <f t="shared" si="381"/>
        <v>0</v>
      </c>
      <c r="L1877" s="21"/>
      <c r="O1877" s="112"/>
      <c r="P1877" s="112"/>
      <c r="Q1877" s="112"/>
      <c r="R1877" s="112"/>
      <c r="S1877" s="112"/>
      <c r="T1877" s="112"/>
    </row>
    <row r="1878" spans="1:20" s="281" customFormat="1" ht="18" customHeight="1" x14ac:dyDescent="0.25">
      <c r="A1878" s="228"/>
      <c r="B1878" s="304"/>
      <c r="C1878" s="304"/>
      <c r="D1878" s="282" t="s">
        <v>288</v>
      </c>
      <c r="E1878" s="218">
        <v>2.74</v>
      </c>
      <c r="F1878" s="218">
        <v>1.3</v>
      </c>
      <c r="G1878" s="218">
        <f t="shared" si="379"/>
        <v>8.08</v>
      </c>
      <c r="H1878" s="218">
        <v>3</v>
      </c>
      <c r="I1878" s="218">
        <f t="shared" si="380"/>
        <v>3.5620000000000003</v>
      </c>
      <c r="J1878" s="219">
        <v>0</v>
      </c>
      <c r="K1878" s="218">
        <f t="shared" si="381"/>
        <v>0</v>
      </c>
      <c r="L1878" s="21"/>
      <c r="O1878" s="112"/>
      <c r="P1878" s="112"/>
      <c r="Q1878" s="112"/>
      <c r="R1878" s="112"/>
      <c r="S1878" s="112"/>
      <c r="T1878" s="112"/>
    </row>
    <row r="1879" spans="1:20" s="281" customFormat="1" ht="18" customHeight="1" x14ac:dyDescent="0.25">
      <c r="A1879" s="228"/>
      <c r="B1879" s="304"/>
      <c r="C1879" s="304"/>
      <c r="D1879" s="282" t="s">
        <v>291</v>
      </c>
      <c r="E1879" s="218">
        <v>1.8</v>
      </c>
      <c r="F1879" s="218">
        <v>4.45</v>
      </c>
      <c r="G1879" s="218">
        <f t="shared" si="379"/>
        <v>12.5</v>
      </c>
      <c r="H1879" s="218">
        <v>3</v>
      </c>
      <c r="I1879" s="218">
        <f t="shared" si="380"/>
        <v>8.01</v>
      </c>
      <c r="J1879" s="219">
        <v>0</v>
      </c>
      <c r="K1879" s="218">
        <f t="shared" si="381"/>
        <v>0</v>
      </c>
      <c r="L1879" s="21"/>
      <c r="O1879" s="112"/>
      <c r="P1879" s="112"/>
      <c r="Q1879" s="112"/>
      <c r="R1879" s="112"/>
      <c r="S1879" s="112"/>
      <c r="T1879" s="112"/>
    </row>
    <row r="1880" spans="1:20" s="281" customFormat="1" ht="18" customHeight="1" x14ac:dyDescent="0.25">
      <c r="A1880" s="228"/>
      <c r="B1880" s="304"/>
      <c r="C1880" s="304"/>
      <c r="D1880" s="282" t="s">
        <v>289</v>
      </c>
      <c r="E1880" s="218">
        <v>3.2</v>
      </c>
      <c r="F1880" s="218">
        <v>1.64</v>
      </c>
      <c r="G1880" s="218">
        <f t="shared" si="379"/>
        <v>9.68</v>
      </c>
      <c r="H1880" s="218">
        <v>3</v>
      </c>
      <c r="I1880" s="218">
        <f t="shared" si="380"/>
        <v>5.2480000000000002</v>
      </c>
      <c r="J1880" s="219">
        <v>0</v>
      </c>
      <c r="K1880" s="218">
        <f t="shared" si="381"/>
        <v>0</v>
      </c>
      <c r="L1880" s="21"/>
      <c r="O1880" s="112"/>
      <c r="P1880" s="112"/>
      <c r="Q1880" s="112"/>
      <c r="R1880" s="112"/>
      <c r="S1880" s="112"/>
      <c r="T1880" s="112"/>
    </row>
    <row r="1881" spans="1:20" s="281" customFormat="1" ht="18" customHeight="1" x14ac:dyDescent="0.25">
      <c r="A1881" s="228"/>
      <c r="B1881" s="304"/>
      <c r="C1881" s="304"/>
      <c r="D1881" s="282" t="s">
        <v>290</v>
      </c>
      <c r="E1881" s="218">
        <v>1.53</v>
      </c>
      <c r="F1881" s="218">
        <v>2</v>
      </c>
      <c r="G1881" s="218">
        <f t="shared" si="379"/>
        <v>7.0600000000000005</v>
      </c>
      <c r="H1881" s="218">
        <v>3</v>
      </c>
      <c r="I1881" s="218">
        <f t="shared" si="380"/>
        <v>3.06</v>
      </c>
      <c r="J1881" s="219">
        <v>0</v>
      </c>
      <c r="K1881" s="218">
        <f t="shared" si="381"/>
        <v>0</v>
      </c>
      <c r="L1881" s="21"/>
      <c r="O1881" s="112"/>
      <c r="P1881" s="112"/>
      <c r="Q1881" s="112"/>
      <c r="R1881" s="112"/>
      <c r="S1881" s="112"/>
      <c r="T1881" s="112"/>
    </row>
    <row r="1882" spans="1:20" s="281" customFormat="1" ht="18" customHeight="1" x14ac:dyDescent="0.25">
      <c r="A1882" s="228"/>
      <c r="B1882" s="304"/>
      <c r="C1882" s="304"/>
      <c r="D1882" s="282" t="s">
        <v>292</v>
      </c>
      <c r="E1882" s="218">
        <v>1.53</v>
      </c>
      <c r="F1882" s="218">
        <v>2</v>
      </c>
      <c r="G1882" s="218">
        <f t="shared" si="379"/>
        <v>7.0600000000000005</v>
      </c>
      <c r="H1882" s="218">
        <v>3</v>
      </c>
      <c r="I1882" s="218">
        <f t="shared" si="380"/>
        <v>3.06</v>
      </c>
      <c r="J1882" s="219">
        <v>0</v>
      </c>
      <c r="K1882" s="218">
        <f t="shared" si="381"/>
        <v>0</v>
      </c>
      <c r="L1882" s="21"/>
      <c r="O1882" s="112"/>
      <c r="P1882" s="112"/>
      <c r="Q1882" s="112"/>
      <c r="R1882" s="112"/>
      <c r="S1882" s="112"/>
      <c r="T1882" s="112"/>
    </row>
    <row r="1883" spans="1:20" s="281" customFormat="1" ht="18" customHeight="1" x14ac:dyDescent="0.25">
      <c r="A1883" s="228"/>
      <c r="B1883" s="304"/>
      <c r="C1883" s="304"/>
      <c r="D1883" s="282" t="s">
        <v>293</v>
      </c>
      <c r="E1883" s="218">
        <v>3.2</v>
      </c>
      <c r="F1883" s="218">
        <v>3.4</v>
      </c>
      <c r="G1883" s="218">
        <f t="shared" si="379"/>
        <v>13.2</v>
      </c>
      <c r="H1883" s="218">
        <v>3</v>
      </c>
      <c r="I1883" s="218">
        <f t="shared" si="380"/>
        <v>10.88</v>
      </c>
      <c r="J1883" s="219">
        <v>2</v>
      </c>
      <c r="K1883" s="218">
        <f t="shared" si="381"/>
        <v>2</v>
      </c>
      <c r="L1883" s="21"/>
      <c r="O1883" s="112"/>
      <c r="P1883" s="112"/>
      <c r="Q1883" s="112"/>
      <c r="R1883" s="112"/>
      <c r="S1883" s="112"/>
      <c r="T1883" s="112"/>
    </row>
    <row r="1884" spans="1:20" s="281" customFormat="1" ht="18" customHeight="1" x14ac:dyDescent="0.25">
      <c r="A1884" s="228"/>
      <c r="B1884" s="304"/>
      <c r="C1884" s="304"/>
      <c r="D1884" s="282" t="s">
        <v>294</v>
      </c>
      <c r="E1884" s="218">
        <v>3.2</v>
      </c>
      <c r="F1884" s="218">
        <v>4.5</v>
      </c>
      <c r="G1884" s="218">
        <f t="shared" si="379"/>
        <v>15.4</v>
      </c>
      <c r="H1884" s="218">
        <v>3</v>
      </c>
      <c r="I1884" s="218">
        <f t="shared" si="380"/>
        <v>14.4</v>
      </c>
      <c r="J1884" s="219">
        <v>2</v>
      </c>
      <c r="K1884" s="218">
        <f t="shared" si="381"/>
        <v>2</v>
      </c>
      <c r="L1884" s="21"/>
      <c r="O1884" s="112"/>
      <c r="P1884" s="112"/>
      <c r="Q1884" s="112"/>
      <c r="R1884" s="112"/>
      <c r="S1884" s="112"/>
      <c r="T1884" s="112"/>
    </row>
    <row r="1885" spans="1:20" s="281" customFormat="1" ht="18" customHeight="1" x14ac:dyDescent="0.25">
      <c r="A1885" s="228"/>
      <c r="B1885" s="304"/>
      <c r="C1885" s="304"/>
      <c r="D1885" s="282" t="s">
        <v>295</v>
      </c>
      <c r="E1885" s="218">
        <v>1.55</v>
      </c>
      <c r="F1885" s="218">
        <v>0.95</v>
      </c>
      <c r="G1885" s="218">
        <f t="shared" si="379"/>
        <v>5</v>
      </c>
      <c r="H1885" s="218">
        <v>3</v>
      </c>
      <c r="I1885" s="218">
        <f t="shared" si="380"/>
        <v>1.4724999999999999</v>
      </c>
      <c r="J1885" s="219">
        <v>0</v>
      </c>
      <c r="K1885" s="218">
        <f t="shared" si="381"/>
        <v>0</v>
      </c>
      <c r="L1885" s="21"/>
      <c r="O1885" s="112"/>
      <c r="P1885" s="112"/>
      <c r="Q1885" s="112"/>
      <c r="R1885" s="112"/>
      <c r="S1885" s="112"/>
      <c r="T1885" s="112"/>
    </row>
    <row r="1886" spans="1:20" s="281" customFormat="1" ht="18" customHeight="1" x14ac:dyDescent="0.25">
      <c r="A1886" s="228"/>
      <c r="B1886" s="304"/>
      <c r="C1886" s="304"/>
      <c r="D1886" s="282"/>
      <c r="E1886" s="218"/>
      <c r="F1886" s="218"/>
      <c r="G1886" s="218"/>
      <c r="H1886" s="218"/>
      <c r="I1886" s="218"/>
      <c r="J1886" s="219"/>
      <c r="K1886" s="311">
        <f>SUM(K1871:K1885)</f>
        <v>11</v>
      </c>
      <c r="L1886" s="21"/>
      <c r="O1886" s="112"/>
      <c r="P1886" s="112"/>
      <c r="Q1886" s="112"/>
      <c r="R1886" s="112"/>
      <c r="S1886" s="112"/>
      <c r="T1886" s="112"/>
    </row>
    <row r="1887" spans="1:20" s="281" customFormat="1" ht="60" customHeight="1" x14ac:dyDescent="0.25">
      <c r="A1887" s="228"/>
      <c r="B1887" s="312" t="str">
        <f>'Planila Orçamentária'!C167</f>
        <v>Ponto elétrico para Interruptor de 1 seção (eletroduto, fios, caixa e interruptor)</v>
      </c>
      <c r="C1887" s="304"/>
      <c r="D1887" s="282"/>
      <c r="E1887" s="218"/>
      <c r="F1887" s="218"/>
      <c r="G1887" s="218"/>
      <c r="H1887" s="218"/>
      <c r="I1887" s="218"/>
      <c r="J1887" s="219"/>
      <c r="K1887" s="311"/>
      <c r="L1887" s="21"/>
      <c r="O1887" s="112"/>
      <c r="P1887" s="112"/>
      <c r="Q1887" s="112"/>
      <c r="R1887" s="112"/>
      <c r="S1887" s="112"/>
      <c r="T1887" s="112"/>
    </row>
    <row r="1888" spans="1:20" s="281" customFormat="1" ht="18" customHeight="1" x14ac:dyDescent="0.25">
      <c r="A1888" s="228"/>
      <c r="B1888" s="304"/>
      <c r="C1888" s="304"/>
      <c r="D1888" s="282" t="s">
        <v>282</v>
      </c>
      <c r="E1888" s="218">
        <v>4.3499999999999996</v>
      </c>
      <c r="F1888" s="218">
        <v>4.3</v>
      </c>
      <c r="G1888" s="218">
        <f>E1888*2+F1888*2</f>
        <v>17.299999999999997</v>
      </c>
      <c r="H1888" s="218">
        <v>3</v>
      </c>
      <c r="I1888" s="218">
        <f>E1888*F1888</f>
        <v>18.704999999999998</v>
      </c>
      <c r="J1888" s="219">
        <v>1</v>
      </c>
      <c r="K1888" s="218">
        <f>J1888</f>
        <v>1</v>
      </c>
      <c r="L1888" s="21"/>
      <c r="O1888" s="112"/>
      <c r="P1888" s="112"/>
      <c r="Q1888" s="112"/>
      <c r="R1888" s="112"/>
      <c r="S1888" s="112"/>
      <c r="T1888" s="112"/>
    </row>
    <row r="1889" spans="1:20" s="281" customFormat="1" ht="18" customHeight="1" x14ac:dyDescent="0.25">
      <c r="A1889" s="228"/>
      <c r="B1889" s="304"/>
      <c r="C1889" s="304"/>
      <c r="D1889" s="282" t="s">
        <v>283</v>
      </c>
      <c r="E1889" s="218">
        <v>2.85</v>
      </c>
      <c r="F1889" s="218">
        <v>4</v>
      </c>
      <c r="G1889" s="218">
        <f t="shared" ref="G1889:G1902" si="382">E1889*2+F1889*2</f>
        <v>13.7</v>
      </c>
      <c r="H1889" s="218">
        <v>3</v>
      </c>
      <c r="I1889" s="218">
        <f t="shared" ref="I1889:I1902" si="383">E1889*F1889</f>
        <v>11.4</v>
      </c>
      <c r="J1889" s="219">
        <v>1</v>
      </c>
      <c r="K1889" s="218">
        <f t="shared" ref="K1889:K1902" si="384">J1889</f>
        <v>1</v>
      </c>
      <c r="L1889" s="21"/>
      <c r="O1889" s="112"/>
      <c r="P1889" s="112"/>
      <c r="Q1889" s="112"/>
      <c r="R1889" s="112"/>
      <c r="S1889" s="112"/>
      <c r="T1889" s="112"/>
    </row>
    <row r="1890" spans="1:20" s="281" customFormat="1" ht="18" customHeight="1" x14ac:dyDescent="0.25">
      <c r="A1890" s="228"/>
      <c r="B1890" s="304"/>
      <c r="C1890" s="304"/>
      <c r="D1890" s="282" t="s">
        <v>298</v>
      </c>
      <c r="E1890" s="218">
        <v>2.85</v>
      </c>
      <c r="F1890" s="218">
        <v>4</v>
      </c>
      <c r="G1890" s="218">
        <f t="shared" si="382"/>
        <v>13.7</v>
      </c>
      <c r="H1890" s="218">
        <v>3</v>
      </c>
      <c r="I1890" s="218">
        <f t="shared" si="383"/>
        <v>11.4</v>
      </c>
      <c r="J1890" s="219">
        <v>0</v>
      </c>
      <c r="K1890" s="218">
        <f t="shared" si="384"/>
        <v>0</v>
      </c>
      <c r="L1890" s="21"/>
      <c r="O1890" s="112"/>
      <c r="P1890" s="112"/>
      <c r="Q1890" s="112"/>
      <c r="R1890" s="112"/>
      <c r="S1890" s="112"/>
      <c r="T1890" s="112"/>
    </row>
    <row r="1891" spans="1:20" s="281" customFormat="1" ht="18" customHeight="1" x14ac:dyDescent="0.25">
      <c r="A1891" s="228"/>
      <c r="B1891" s="304"/>
      <c r="C1891" s="304"/>
      <c r="D1891" s="282" t="s">
        <v>284</v>
      </c>
      <c r="E1891" s="218">
        <v>4.3499999999999996</v>
      </c>
      <c r="F1891" s="218">
        <v>4.3499999999999996</v>
      </c>
      <c r="G1891" s="218">
        <f t="shared" si="382"/>
        <v>17.399999999999999</v>
      </c>
      <c r="H1891" s="218">
        <v>3</v>
      </c>
      <c r="I1891" s="218">
        <f t="shared" si="383"/>
        <v>18.922499999999996</v>
      </c>
      <c r="J1891" s="219">
        <v>0</v>
      </c>
      <c r="K1891" s="218">
        <f t="shared" si="384"/>
        <v>0</v>
      </c>
      <c r="L1891" s="21"/>
      <c r="O1891" s="112"/>
      <c r="P1891" s="112"/>
      <c r="Q1891" s="112"/>
      <c r="R1891" s="112"/>
      <c r="S1891" s="112"/>
      <c r="T1891" s="112"/>
    </row>
    <row r="1892" spans="1:20" s="281" customFormat="1" ht="18" customHeight="1" x14ac:dyDescent="0.25">
      <c r="A1892" s="228"/>
      <c r="B1892" s="304"/>
      <c r="C1892" s="304"/>
      <c r="D1892" s="282" t="s">
        <v>285</v>
      </c>
      <c r="E1892" s="218">
        <v>2.74</v>
      </c>
      <c r="F1892" s="218">
        <v>3</v>
      </c>
      <c r="G1892" s="218">
        <f t="shared" si="382"/>
        <v>11.48</v>
      </c>
      <c r="H1892" s="218">
        <v>3</v>
      </c>
      <c r="I1892" s="218">
        <f t="shared" si="383"/>
        <v>8.2200000000000006</v>
      </c>
      <c r="J1892" s="219">
        <v>1</v>
      </c>
      <c r="K1892" s="218">
        <f t="shared" si="384"/>
        <v>1</v>
      </c>
      <c r="L1892" s="21"/>
      <c r="O1892" s="112"/>
      <c r="P1892" s="112"/>
      <c r="Q1892" s="112"/>
      <c r="R1892" s="112"/>
      <c r="S1892" s="112"/>
      <c r="T1892" s="112"/>
    </row>
    <row r="1893" spans="1:20" s="281" customFormat="1" ht="18" customHeight="1" x14ac:dyDescent="0.25">
      <c r="A1893" s="228"/>
      <c r="B1893" s="304"/>
      <c r="C1893" s="304"/>
      <c r="D1893" s="282" t="s">
        <v>286</v>
      </c>
      <c r="E1893" s="218">
        <v>1.35</v>
      </c>
      <c r="F1893" s="218">
        <v>10.3</v>
      </c>
      <c r="G1893" s="218">
        <f t="shared" si="382"/>
        <v>23.3</v>
      </c>
      <c r="H1893" s="218">
        <v>3</v>
      </c>
      <c r="I1893" s="218">
        <f t="shared" si="383"/>
        <v>13.905000000000001</v>
      </c>
      <c r="J1893" s="219">
        <v>0</v>
      </c>
      <c r="K1893" s="218">
        <f t="shared" si="384"/>
        <v>0</v>
      </c>
      <c r="L1893" s="21"/>
      <c r="O1893" s="112"/>
      <c r="P1893" s="112"/>
      <c r="Q1893" s="112"/>
      <c r="R1893" s="112"/>
      <c r="S1893" s="112"/>
      <c r="T1893" s="112"/>
    </row>
    <row r="1894" spans="1:20" s="281" customFormat="1" ht="18" customHeight="1" x14ac:dyDescent="0.25">
      <c r="A1894" s="228"/>
      <c r="B1894" s="304"/>
      <c r="C1894" s="304"/>
      <c r="D1894" s="282" t="s">
        <v>287</v>
      </c>
      <c r="E1894" s="218">
        <v>1.35</v>
      </c>
      <c r="F1894" s="218">
        <v>2.95</v>
      </c>
      <c r="G1894" s="218">
        <f t="shared" si="382"/>
        <v>8.6000000000000014</v>
      </c>
      <c r="H1894" s="218">
        <v>3</v>
      </c>
      <c r="I1894" s="218">
        <f t="shared" si="383"/>
        <v>3.9825000000000004</v>
      </c>
      <c r="J1894" s="219">
        <v>1</v>
      </c>
      <c r="K1894" s="218">
        <f t="shared" si="384"/>
        <v>1</v>
      </c>
      <c r="L1894" s="21"/>
      <c r="O1894" s="112"/>
      <c r="P1894" s="112"/>
      <c r="Q1894" s="112"/>
      <c r="R1894" s="112"/>
      <c r="S1894" s="112"/>
      <c r="T1894" s="112"/>
    </row>
    <row r="1895" spans="1:20" s="281" customFormat="1" ht="18" customHeight="1" x14ac:dyDescent="0.25">
      <c r="A1895" s="228"/>
      <c r="B1895" s="304"/>
      <c r="C1895" s="304"/>
      <c r="D1895" s="282" t="s">
        <v>288</v>
      </c>
      <c r="E1895" s="218">
        <v>2.74</v>
      </c>
      <c r="F1895" s="218">
        <v>1.3</v>
      </c>
      <c r="G1895" s="218">
        <f t="shared" si="382"/>
        <v>8.08</v>
      </c>
      <c r="H1895" s="218">
        <v>3</v>
      </c>
      <c r="I1895" s="218">
        <f t="shared" si="383"/>
        <v>3.5620000000000003</v>
      </c>
      <c r="J1895" s="219">
        <v>0</v>
      </c>
      <c r="K1895" s="218">
        <f t="shared" si="384"/>
        <v>0</v>
      </c>
      <c r="L1895" s="21"/>
      <c r="O1895" s="112"/>
      <c r="P1895" s="112"/>
      <c r="Q1895" s="112"/>
      <c r="R1895" s="112"/>
      <c r="S1895" s="112"/>
      <c r="T1895" s="112"/>
    </row>
    <row r="1896" spans="1:20" s="281" customFormat="1" ht="18" customHeight="1" x14ac:dyDescent="0.25">
      <c r="A1896" s="228"/>
      <c r="B1896" s="304"/>
      <c r="C1896" s="304"/>
      <c r="D1896" s="282" t="s">
        <v>291</v>
      </c>
      <c r="E1896" s="218">
        <v>1.8</v>
      </c>
      <c r="F1896" s="218">
        <v>4.45</v>
      </c>
      <c r="G1896" s="218">
        <f t="shared" si="382"/>
        <v>12.5</v>
      </c>
      <c r="H1896" s="218">
        <v>3</v>
      </c>
      <c r="I1896" s="218">
        <f t="shared" si="383"/>
        <v>8.01</v>
      </c>
      <c r="J1896" s="219">
        <v>1</v>
      </c>
      <c r="K1896" s="218">
        <f t="shared" si="384"/>
        <v>1</v>
      </c>
      <c r="L1896" s="21"/>
      <c r="O1896" s="112"/>
      <c r="P1896" s="112"/>
      <c r="Q1896" s="112"/>
      <c r="R1896" s="112"/>
      <c r="S1896" s="112"/>
      <c r="T1896" s="112"/>
    </row>
    <row r="1897" spans="1:20" s="281" customFormat="1" ht="18" customHeight="1" x14ac:dyDescent="0.25">
      <c r="A1897" s="228"/>
      <c r="B1897" s="304"/>
      <c r="C1897" s="304"/>
      <c r="D1897" s="282" t="s">
        <v>289</v>
      </c>
      <c r="E1897" s="218">
        <v>3.2</v>
      </c>
      <c r="F1897" s="218">
        <v>1.64</v>
      </c>
      <c r="G1897" s="218">
        <f t="shared" si="382"/>
        <v>9.68</v>
      </c>
      <c r="H1897" s="218">
        <v>3</v>
      </c>
      <c r="I1897" s="218">
        <f t="shared" si="383"/>
        <v>5.2480000000000002</v>
      </c>
      <c r="J1897" s="219">
        <v>1</v>
      </c>
      <c r="K1897" s="218">
        <f t="shared" si="384"/>
        <v>1</v>
      </c>
      <c r="L1897" s="21"/>
      <c r="O1897" s="112"/>
      <c r="P1897" s="112"/>
      <c r="Q1897" s="112"/>
      <c r="R1897" s="112"/>
      <c r="S1897" s="112"/>
      <c r="T1897" s="112"/>
    </row>
    <row r="1898" spans="1:20" s="281" customFormat="1" ht="18" customHeight="1" x14ac:dyDescent="0.25">
      <c r="A1898" s="228"/>
      <c r="B1898" s="304"/>
      <c r="C1898" s="304"/>
      <c r="D1898" s="282" t="s">
        <v>290</v>
      </c>
      <c r="E1898" s="218">
        <v>1.53</v>
      </c>
      <c r="F1898" s="218">
        <v>2</v>
      </c>
      <c r="G1898" s="218">
        <f t="shared" si="382"/>
        <v>7.0600000000000005</v>
      </c>
      <c r="H1898" s="218">
        <v>3</v>
      </c>
      <c r="I1898" s="218">
        <f t="shared" si="383"/>
        <v>3.06</v>
      </c>
      <c r="J1898" s="219">
        <v>1</v>
      </c>
      <c r="K1898" s="218">
        <f t="shared" si="384"/>
        <v>1</v>
      </c>
      <c r="L1898" s="21"/>
      <c r="O1898" s="112"/>
      <c r="P1898" s="112"/>
      <c r="Q1898" s="112"/>
      <c r="R1898" s="112"/>
      <c r="S1898" s="112"/>
      <c r="T1898" s="112"/>
    </row>
    <row r="1899" spans="1:20" s="281" customFormat="1" ht="18" customHeight="1" x14ac:dyDescent="0.25">
      <c r="A1899" s="228"/>
      <c r="B1899" s="304"/>
      <c r="C1899" s="304"/>
      <c r="D1899" s="282" t="s">
        <v>292</v>
      </c>
      <c r="E1899" s="218">
        <v>1.53</v>
      </c>
      <c r="F1899" s="218">
        <v>2</v>
      </c>
      <c r="G1899" s="218">
        <f t="shared" si="382"/>
        <v>7.0600000000000005</v>
      </c>
      <c r="H1899" s="218">
        <v>3</v>
      </c>
      <c r="I1899" s="218">
        <f t="shared" si="383"/>
        <v>3.06</v>
      </c>
      <c r="J1899" s="219">
        <v>1</v>
      </c>
      <c r="K1899" s="218">
        <f t="shared" si="384"/>
        <v>1</v>
      </c>
      <c r="L1899" s="21"/>
      <c r="O1899" s="112"/>
      <c r="P1899" s="112"/>
      <c r="Q1899" s="112"/>
      <c r="R1899" s="112"/>
      <c r="S1899" s="112"/>
      <c r="T1899" s="112"/>
    </row>
    <row r="1900" spans="1:20" s="281" customFormat="1" ht="18" customHeight="1" x14ac:dyDescent="0.25">
      <c r="A1900" s="228"/>
      <c r="B1900" s="304"/>
      <c r="C1900" s="304"/>
      <c r="D1900" s="282" t="s">
        <v>293</v>
      </c>
      <c r="E1900" s="218">
        <v>3.2</v>
      </c>
      <c r="F1900" s="218">
        <v>3.4</v>
      </c>
      <c r="G1900" s="218">
        <f t="shared" si="382"/>
        <v>13.2</v>
      </c>
      <c r="H1900" s="218">
        <v>3</v>
      </c>
      <c r="I1900" s="218">
        <f t="shared" si="383"/>
        <v>10.88</v>
      </c>
      <c r="J1900" s="219">
        <v>1</v>
      </c>
      <c r="K1900" s="218">
        <f t="shared" si="384"/>
        <v>1</v>
      </c>
      <c r="L1900" s="21"/>
      <c r="O1900" s="112"/>
      <c r="P1900" s="112"/>
      <c r="Q1900" s="112"/>
      <c r="R1900" s="112"/>
      <c r="S1900" s="112"/>
      <c r="T1900" s="112"/>
    </row>
    <row r="1901" spans="1:20" s="281" customFormat="1" ht="18" customHeight="1" x14ac:dyDescent="0.25">
      <c r="A1901" s="228"/>
      <c r="B1901" s="304"/>
      <c r="C1901" s="304"/>
      <c r="D1901" s="282" t="s">
        <v>294</v>
      </c>
      <c r="E1901" s="218">
        <v>3.2</v>
      </c>
      <c r="F1901" s="218">
        <v>4.5</v>
      </c>
      <c r="G1901" s="218">
        <f t="shared" si="382"/>
        <v>15.4</v>
      </c>
      <c r="H1901" s="218">
        <v>3</v>
      </c>
      <c r="I1901" s="218">
        <f t="shared" si="383"/>
        <v>14.4</v>
      </c>
      <c r="J1901" s="219">
        <v>1</v>
      </c>
      <c r="K1901" s="218">
        <f t="shared" si="384"/>
        <v>1</v>
      </c>
      <c r="L1901" s="21"/>
      <c r="O1901" s="112"/>
      <c r="P1901" s="112"/>
      <c r="Q1901" s="112"/>
      <c r="R1901" s="112"/>
      <c r="S1901" s="112"/>
      <c r="T1901" s="112"/>
    </row>
    <row r="1902" spans="1:20" s="281" customFormat="1" ht="18" customHeight="1" x14ac:dyDescent="0.25">
      <c r="A1902" s="228"/>
      <c r="B1902" s="304"/>
      <c r="C1902" s="304"/>
      <c r="D1902" s="282" t="s">
        <v>295</v>
      </c>
      <c r="E1902" s="218">
        <v>1.55</v>
      </c>
      <c r="F1902" s="218">
        <v>0.95</v>
      </c>
      <c r="G1902" s="218">
        <f t="shared" si="382"/>
        <v>5</v>
      </c>
      <c r="H1902" s="218">
        <v>3</v>
      </c>
      <c r="I1902" s="218">
        <f t="shared" si="383"/>
        <v>1.4724999999999999</v>
      </c>
      <c r="J1902" s="219">
        <v>1</v>
      </c>
      <c r="K1902" s="218">
        <f t="shared" si="384"/>
        <v>1</v>
      </c>
      <c r="L1902" s="21"/>
      <c r="O1902" s="112"/>
      <c r="P1902" s="112"/>
      <c r="Q1902" s="112"/>
      <c r="R1902" s="112"/>
      <c r="S1902" s="112"/>
      <c r="T1902" s="112"/>
    </row>
    <row r="1903" spans="1:20" s="281" customFormat="1" ht="18" customHeight="1" x14ac:dyDescent="0.25">
      <c r="A1903" s="228"/>
      <c r="B1903" s="304"/>
      <c r="C1903" s="304"/>
      <c r="D1903" s="282"/>
      <c r="E1903" s="218"/>
      <c r="F1903" s="218"/>
      <c r="G1903" s="218"/>
      <c r="H1903" s="218"/>
      <c r="I1903" s="218"/>
      <c r="J1903" s="219"/>
      <c r="K1903" s="311">
        <f>SUM(K1888:K1902)</f>
        <v>11</v>
      </c>
      <c r="L1903" s="21"/>
      <c r="O1903" s="112"/>
      <c r="P1903" s="112"/>
      <c r="Q1903" s="112"/>
      <c r="R1903" s="112"/>
      <c r="S1903" s="112"/>
      <c r="T1903" s="112"/>
    </row>
    <row r="1904" spans="1:20" s="281" customFormat="1" ht="62.25" customHeight="1" x14ac:dyDescent="0.25">
      <c r="A1904" s="228"/>
      <c r="B1904" s="312" t="str">
        <f>'Planila Orçamentária'!C168</f>
        <v>Ponto elétrico para interruptor de 2 seção  (eletroduto, fios, caixa e interruptor)</v>
      </c>
      <c r="C1904" s="304"/>
      <c r="D1904" s="282"/>
      <c r="E1904" s="218"/>
      <c r="F1904" s="218"/>
      <c r="G1904" s="218"/>
      <c r="H1904" s="218"/>
      <c r="I1904" s="218"/>
      <c r="J1904" s="219"/>
      <c r="K1904" s="311"/>
      <c r="L1904" s="21"/>
      <c r="O1904" s="112"/>
      <c r="P1904" s="112"/>
      <c r="Q1904" s="112"/>
      <c r="R1904" s="112"/>
      <c r="S1904" s="112"/>
      <c r="T1904" s="112"/>
    </row>
    <row r="1905" spans="1:20" s="281" customFormat="1" ht="18" customHeight="1" x14ac:dyDescent="0.25">
      <c r="A1905" s="228"/>
      <c r="B1905" s="304"/>
      <c r="C1905" s="304"/>
      <c r="D1905" s="282" t="s">
        <v>282</v>
      </c>
      <c r="E1905" s="218">
        <v>4.3499999999999996</v>
      </c>
      <c r="F1905" s="218">
        <v>4.3</v>
      </c>
      <c r="G1905" s="218">
        <f>E1905*2+F1905*2</f>
        <v>17.299999999999997</v>
      </c>
      <c r="H1905" s="218">
        <v>3</v>
      </c>
      <c r="I1905" s="218">
        <f>E1905*F1905</f>
        <v>18.704999999999998</v>
      </c>
      <c r="J1905" s="219">
        <v>0</v>
      </c>
      <c r="K1905" s="218">
        <f>J1905</f>
        <v>0</v>
      </c>
      <c r="L1905" s="21"/>
      <c r="O1905" s="112"/>
      <c r="P1905" s="112"/>
      <c r="Q1905" s="112"/>
      <c r="R1905" s="112"/>
      <c r="S1905" s="112"/>
      <c r="T1905" s="112"/>
    </row>
    <row r="1906" spans="1:20" s="281" customFormat="1" ht="18" customHeight="1" x14ac:dyDescent="0.25">
      <c r="A1906" s="228"/>
      <c r="B1906" s="304"/>
      <c r="C1906" s="304"/>
      <c r="D1906" s="282" t="s">
        <v>283</v>
      </c>
      <c r="E1906" s="218">
        <v>2.85</v>
      </c>
      <c r="F1906" s="218">
        <v>4</v>
      </c>
      <c r="G1906" s="218">
        <f t="shared" ref="G1906:G1919" si="385">E1906*2+F1906*2</f>
        <v>13.7</v>
      </c>
      <c r="H1906" s="218">
        <v>3</v>
      </c>
      <c r="I1906" s="218">
        <f t="shared" ref="I1906:I1919" si="386">E1906*F1906</f>
        <v>11.4</v>
      </c>
      <c r="J1906" s="219">
        <v>0</v>
      </c>
      <c r="K1906" s="218">
        <f t="shared" ref="K1906:K1919" si="387">J1906</f>
        <v>0</v>
      </c>
      <c r="L1906" s="21"/>
      <c r="O1906" s="112"/>
      <c r="P1906" s="112"/>
      <c r="Q1906" s="112"/>
      <c r="R1906" s="112"/>
      <c r="S1906" s="112"/>
      <c r="T1906" s="112"/>
    </row>
    <row r="1907" spans="1:20" s="281" customFormat="1" ht="18" customHeight="1" x14ac:dyDescent="0.25">
      <c r="A1907" s="228"/>
      <c r="B1907" s="304"/>
      <c r="C1907" s="304"/>
      <c r="D1907" s="282" t="s">
        <v>298</v>
      </c>
      <c r="E1907" s="218">
        <v>2.85</v>
      </c>
      <c r="F1907" s="218">
        <v>4</v>
      </c>
      <c r="G1907" s="218">
        <f t="shared" si="385"/>
        <v>13.7</v>
      </c>
      <c r="H1907" s="218">
        <v>3</v>
      </c>
      <c r="I1907" s="218">
        <f t="shared" si="386"/>
        <v>11.4</v>
      </c>
      <c r="J1907" s="219">
        <v>1</v>
      </c>
      <c r="K1907" s="218">
        <f t="shared" si="387"/>
        <v>1</v>
      </c>
      <c r="L1907" s="21"/>
      <c r="O1907" s="112"/>
      <c r="P1907" s="112"/>
      <c r="Q1907" s="112"/>
      <c r="R1907" s="112"/>
      <c r="S1907" s="112"/>
      <c r="T1907" s="112"/>
    </row>
    <row r="1908" spans="1:20" s="281" customFormat="1" ht="18" customHeight="1" x14ac:dyDescent="0.25">
      <c r="A1908" s="228"/>
      <c r="B1908" s="304"/>
      <c r="C1908" s="304"/>
      <c r="D1908" s="282" t="s">
        <v>284</v>
      </c>
      <c r="E1908" s="218">
        <v>4.3499999999999996</v>
      </c>
      <c r="F1908" s="218">
        <v>4.3499999999999996</v>
      </c>
      <c r="G1908" s="218">
        <f t="shared" si="385"/>
        <v>17.399999999999999</v>
      </c>
      <c r="H1908" s="218">
        <v>3</v>
      </c>
      <c r="I1908" s="218">
        <f t="shared" si="386"/>
        <v>18.922499999999996</v>
      </c>
      <c r="J1908" s="219">
        <v>1</v>
      </c>
      <c r="K1908" s="218">
        <f t="shared" si="387"/>
        <v>1</v>
      </c>
      <c r="L1908" s="21"/>
      <c r="O1908" s="112"/>
      <c r="P1908" s="112"/>
      <c r="Q1908" s="112"/>
      <c r="R1908" s="112"/>
      <c r="S1908" s="112"/>
      <c r="T1908" s="112"/>
    </row>
    <row r="1909" spans="1:20" s="281" customFormat="1" ht="18" customHeight="1" x14ac:dyDescent="0.25">
      <c r="A1909" s="228"/>
      <c r="B1909" s="304"/>
      <c r="C1909" s="304"/>
      <c r="D1909" s="282" t="s">
        <v>285</v>
      </c>
      <c r="E1909" s="218">
        <v>2.74</v>
      </c>
      <c r="F1909" s="218">
        <v>3</v>
      </c>
      <c r="G1909" s="218">
        <f t="shared" si="385"/>
        <v>11.48</v>
      </c>
      <c r="H1909" s="218">
        <v>3</v>
      </c>
      <c r="I1909" s="218">
        <f t="shared" si="386"/>
        <v>8.2200000000000006</v>
      </c>
      <c r="J1909" s="219">
        <v>0</v>
      </c>
      <c r="K1909" s="218">
        <f t="shared" si="387"/>
        <v>0</v>
      </c>
      <c r="L1909" s="21"/>
      <c r="O1909" s="112"/>
      <c r="P1909" s="112"/>
      <c r="Q1909" s="112"/>
      <c r="R1909" s="112"/>
      <c r="S1909" s="112"/>
      <c r="T1909" s="112"/>
    </row>
    <row r="1910" spans="1:20" s="281" customFormat="1" ht="18" customHeight="1" x14ac:dyDescent="0.25">
      <c r="A1910" s="228"/>
      <c r="B1910" s="304"/>
      <c r="C1910" s="304"/>
      <c r="D1910" s="282" t="s">
        <v>286</v>
      </c>
      <c r="E1910" s="218">
        <v>1.35</v>
      </c>
      <c r="F1910" s="218">
        <v>10.3</v>
      </c>
      <c r="G1910" s="218">
        <f t="shared" si="385"/>
        <v>23.3</v>
      </c>
      <c r="H1910" s="218">
        <v>3</v>
      </c>
      <c r="I1910" s="218">
        <f t="shared" si="386"/>
        <v>13.905000000000001</v>
      </c>
      <c r="J1910" s="219">
        <v>0</v>
      </c>
      <c r="K1910" s="218">
        <f t="shared" si="387"/>
        <v>0</v>
      </c>
      <c r="L1910" s="21"/>
      <c r="O1910" s="112"/>
      <c r="P1910" s="112"/>
      <c r="Q1910" s="112"/>
      <c r="R1910" s="112"/>
      <c r="S1910" s="112"/>
      <c r="T1910" s="112"/>
    </row>
    <row r="1911" spans="1:20" s="281" customFormat="1" ht="18" customHeight="1" x14ac:dyDescent="0.25">
      <c r="A1911" s="228"/>
      <c r="B1911" s="304"/>
      <c r="C1911" s="304"/>
      <c r="D1911" s="282" t="s">
        <v>287</v>
      </c>
      <c r="E1911" s="218">
        <v>1.35</v>
      </c>
      <c r="F1911" s="218">
        <v>2.95</v>
      </c>
      <c r="G1911" s="218">
        <f t="shared" si="385"/>
        <v>8.6000000000000014</v>
      </c>
      <c r="H1911" s="218">
        <v>3</v>
      </c>
      <c r="I1911" s="218">
        <f t="shared" si="386"/>
        <v>3.9825000000000004</v>
      </c>
      <c r="J1911" s="219">
        <v>0</v>
      </c>
      <c r="K1911" s="218">
        <f t="shared" si="387"/>
        <v>0</v>
      </c>
      <c r="L1911" s="21"/>
      <c r="O1911" s="112"/>
      <c r="P1911" s="112"/>
      <c r="Q1911" s="112"/>
      <c r="R1911" s="112"/>
      <c r="S1911" s="112"/>
      <c r="T1911" s="112"/>
    </row>
    <row r="1912" spans="1:20" s="281" customFormat="1" ht="18" customHeight="1" x14ac:dyDescent="0.25">
      <c r="A1912" s="228"/>
      <c r="B1912" s="304"/>
      <c r="C1912" s="304"/>
      <c r="D1912" s="282" t="s">
        <v>288</v>
      </c>
      <c r="E1912" s="218">
        <v>2.74</v>
      </c>
      <c r="F1912" s="218">
        <v>1.3</v>
      </c>
      <c r="G1912" s="218">
        <f t="shared" si="385"/>
        <v>8.08</v>
      </c>
      <c r="H1912" s="218">
        <v>3</v>
      </c>
      <c r="I1912" s="218">
        <f t="shared" si="386"/>
        <v>3.5620000000000003</v>
      </c>
      <c r="J1912" s="219">
        <v>0</v>
      </c>
      <c r="K1912" s="218">
        <f t="shared" si="387"/>
        <v>0</v>
      </c>
      <c r="L1912" s="21"/>
      <c r="O1912" s="112"/>
      <c r="P1912" s="112"/>
      <c r="Q1912" s="112"/>
      <c r="R1912" s="112"/>
      <c r="S1912" s="112"/>
      <c r="T1912" s="112"/>
    </row>
    <row r="1913" spans="1:20" s="281" customFormat="1" ht="18" customHeight="1" x14ac:dyDescent="0.25">
      <c r="A1913" s="228"/>
      <c r="B1913" s="304"/>
      <c r="C1913" s="304"/>
      <c r="D1913" s="282" t="s">
        <v>291</v>
      </c>
      <c r="E1913" s="218">
        <v>1.8</v>
      </c>
      <c r="F1913" s="218">
        <v>4.45</v>
      </c>
      <c r="G1913" s="218">
        <f t="shared" si="385"/>
        <v>12.5</v>
      </c>
      <c r="H1913" s="218">
        <v>3</v>
      </c>
      <c r="I1913" s="218">
        <f t="shared" si="386"/>
        <v>8.01</v>
      </c>
      <c r="J1913" s="219">
        <v>0</v>
      </c>
      <c r="K1913" s="218">
        <f t="shared" si="387"/>
        <v>0</v>
      </c>
      <c r="L1913" s="21"/>
      <c r="O1913" s="112"/>
      <c r="P1913" s="112"/>
      <c r="Q1913" s="112"/>
      <c r="R1913" s="112"/>
      <c r="S1913" s="112"/>
      <c r="T1913" s="112"/>
    </row>
    <row r="1914" spans="1:20" s="281" customFormat="1" ht="18" customHeight="1" x14ac:dyDescent="0.25">
      <c r="A1914" s="228"/>
      <c r="B1914" s="304"/>
      <c r="C1914" s="304"/>
      <c r="D1914" s="282" t="s">
        <v>289</v>
      </c>
      <c r="E1914" s="218">
        <v>3.2</v>
      </c>
      <c r="F1914" s="218">
        <v>1.64</v>
      </c>
      <c r="G1914" s="218">
        <f t="shared" si="385"/>
        <v>9.68</v>
      </c>
      <c r="H1914" s="218">
        <v>3</v>
      </c>
      <c r="I1914" s="218">
        <f t="shared" si="386"/>
        <v>5.2480000000000002</v>
      </c>
      <c r="J1914" s="219">
        <v>0</v>
      </c>
      <c r="K1914" s="218">
        <f t="shared" si="387"/>
        <v>0</v>
      </c>
      <c r="L1914" s="21"/>
      <c r="O1914" s="112"/>
      <c r="P1914" s="112"/>
      <c r="Q1914" s="112"/>
      <c r="R1914" s="112"/>
      <c r="S1914" s="112"/>
      <c r="T1914" s="112"/>
    </row>
    <row r="1915" spans="1:20" s="281" customFormat="1" ht="18" customHeight="1" x14ac:dyDescent="0.25">
      <c r="A1915" s="228"/>
      <c r="B1915" s="304"/>
      <c r="C1915" s="304"/>
      <c r="D1915" s="282" t="s">
        <v>290</v>
      </c>
      <c r="E1915" s="218">
        <v>1.53</v>
      </c>
      <c r="F1915" s="218">
        <v>2</v>
      </c>
      <c r="G1915" s="218">
        <f t="shared" si="385"/>
        <v>7.0600000000000005</v>
      </c>
      <c r="H1915" s="218">
        <v>3</v>
      </c>
      <c r="I1915" s="218">
        <f t="shared" si="386"/>
        <v>3.06</v>
      </c>
      <c r="J1915" s="219">
        <v>0</v>
      </c>
      <c r="K1915" s="218">
        <f t="shared" si="387"/>
        <v>0</v>
      </c>
      <c r="L1915" s="21"/>
      <c r="O1915" s="112"/>
      <c r="P1915" s="112"/>
      <c r="Q1915" s="112"/>
      <c r="R1915" s="112"/>
      <c r="S1915" s="112"/>
      <c r="T1915" s="112"/>
    </row>
    <row r="1916" spans="1:20" s="281" customFormat="1" ht="18" customHeight="1" x14ac:dyDescent="0.25">
      <c r="A1916" s="228"/>
      <c r="B1916" s="304"/>
      <c r="C1916" s="304"/>
      <c r="D1916" s="282" t="s">
        <v>292</v>
      </c>
      <c r="E1916" s="218">
        <v>1.53</v>
      </c>
      <c r="F1916" s="218">
        <v>2</v>
      </c>
      <c r="G1916" s="218">
        <f t="shared" si="385"/>
        <v>7.0600000000000005</v>
      </c>
      <c r="H1916" s="218">
        <v>3</v>
      </c>
      <c r="I1916" s="218">
        <f t="shared" si="386"/>
        <v>3.06</v>
      </c>
      <c r="J1916" s="219">
        <v>0</v>
      </c>
      <c r="K1916" s="218">
        <f t="shared" si="387"/>
        <v>0</v>
      </c>
      <c r="L1916" s="21"/>
      <c r="O1916" s="112"/>
      <c r="P1916" s="112"/>
      <c r="Q1916" s="112"/>
      <c r="R1916" s="112"/>
      <c r="S1916" s="112"/>
      <c r="T1916" s="112"/>
    </row>
    <row r="1917" spans="1:20" s="281" customFormat="1" ht="18" customHeight="1" x14ac:dyDescent="0.25">
      <c r="A1917" s="228"/>
      <c r="B1917" s="304"/>
      <c r="C1917" s="304"/>
      <c r="D1917" s="282" t="s">
        <v>293</v>
      </c>
      <c r="E1917" s="218">
        <v>3.2</v>
      </c>
      <c r="F1917" s="218">
        <v>3.4</v>
      </c>
      <c r="G1917" s="218">
        <f t="shared" si="385"/>
        <v>13.2</v>
      </c>
      <c r="H1917" s="218">
        <v>3</v>
      </c>
      <c r="I1917" s="218">
        <f t="shared" si="386"/>
        <v>10.88</v>
      </c>
      <c r="J1917" s="219">
        <v>0</v>
      </c>
      <c r="K1917" s="218">
        <f t="shared" si="387"/>
        <v>0</v>
      </c>
      <c r="L1917" s="21"/>
      <c r="O1917" s="112"/>
      <c r="P1917" s="112"/>
      <c r="Q1917" s="112"/>
      <c r="R1917" s="112"/>
      <c r="S1917" s="112"/>
      <c r="T1917" s="112"/>
    </row>
    <row r="1918" spans="1:20" s="281" customFormat="1" ht="18" customHeight="1" x14ac:dyDescent="0.25">
      <c r="A1918" s="228"/>
      <c r="B1918" s="304"/>
      <c r="C1918" s="304"/>
      <c r="D1918" s="282" t="s">
        <v>294</v>
      </c>
      <c r="E1918" s="218">
        <v>3.2</v>
      </c>
      <c r="F1918" s="218">
        <v>4.5</v>
      </c>
      <c r="G1918" s="218">
        <f t="shared" si="385"/>
        <v>15.4</v>
      </c>
      <c r="H1918" s="218">
        <v>3</v>
      </c>
      <c r="I1918" s="218">
        <f t="shared" si="386"/>
        <v>14.4</v>
      </c>
      <c r="J1918" s="219">
        <v>0</v>
      </c>
      <c r="K1918" s="218">
        <f t="shared" si="387"/>
        <v>0</v>
      </c>
      <c r="L1918" s="21"/>
      <c r="O1918" s="112"/>
      <c r="P1918" s="112"/>
      <c r="Q1918" s="112"/>
      <c r="R1918" s="112"/>
      <c r="S1918" s="112"/>
      <c r="T1918" s="112"/>
    </row>
    <row r="1919" spans="1:20" s="281" customFormat="1" ht="18" customHeight="1" x14ac:dyDescent="0.25">
      <c r="A1919" s="228"/>
      <c r="B1919" s="304"/>
      <c r="C1919" s="304"/>
      <c r="D1919" s="282" t="s">
        <v>295</v>
      </c>
      <c r="E1919" s="218">
        <v>1.55</v>
      </c>
      <c r="F1919" s="218">
        <v>0.95</v>
      </c>
      <c r="G1919" s="218">
        <f t="shared" si="385"/>
        <v>5</v>
      </c>
      <c r="H1919" s="218">
        <v>3</v>
      </c>
      <c r="I1919" s="218">
        <f t="shared" si="386"/>
        <v>1.4724999999999999</v>
      </c>
      <c r="J1919" s="219">
        <v>0</v>
      </c>
      <c r="K1919" s="218">
        <f t="shared" si="387"/>
        <v>0</v>
      </c>
      <c r="L1919" s="21"/>
      <c r="O1919" s="112"/>
      <c r="P1919" s="112"/>
      <c r="Q1919" s="112"/>
      <c r="R1919" s="112"/>
      <c r="S1919" s="112"/>
      <c r="T1919" s="112"/>
    </row>
    <row r="1920" spans="1:20" s="281" customFormat="1" ht="18" customHeight="1" x14ac:dyDescent="0.25">
      <c r="A1920" s="228"/>
      <c r="B1920" s="304"/>
      <c r="C1920" s="304"/>
      <c r="D1920" s="282"/>
      <c r="E1920" s="218"/>
      <c r="F1920" s="218"/>
      <c r="G1920" s="218"/>
      <c r="H1920" s="218"/>
      <c r="I1920" s="218"/>
      <c r="J1920" s="219"/>
      <c r="K1920" s="311">
        <f>SUM(K1905:K1919)</f>
        <v>2</v>
      </c>
      <c r="L1920" s="21"/>
      <c r="O1920" s="112"/>
      <c r="P1920" s="112"/>
      <c r="Q1920" s="112"/>
      <c r="R1920" s="112"/>
      <c r="S1920" s="112"/>
      <c r="T1920" s="112"/>
    </row>
    <row r="1921" spans="1:20" s="281" customFormat="1" ht="57" customHeight="1" x14ac:dyDescent="0.25">
      <c r="A1921" s="228"/>
      <c r="B1921" s="312" t="str">
        <f>'Planila Orçamentária'!C169</f>
        <v xml:space="preserve">Ponto elétrico para interruptor de 3 seções  (eletroduto, fios, caixa e interruptor) </v>
      </c>
      <c r="C1921" s="304"/>
      <c r="D1921" s="282"/>
      <c r="E1921" s="218"/>
      <c r="F1921" s="218"/>
      <c r="G1921" s="218"/>
      <c r="H1921" s="218"/>
      <c r="I1921" s="218"/>
      <c r="J1921" s="219"/>
      <c r="K1921" s="311"/>
      <c r="L1921" s="21"/>
      <c r="O1921" s="112"/>
      <c r="P1921" s="112"/>
      <c r="Q1921" s="112"/>
      <c r="R1921" s="112"/>
      <c r="S1921" s="112"/>
      <c r="T1921" s="112"/>
    </row>
    <row r="1922" spans="1:20" s="281" customFormat="1" ht="18" customHeight="1" x14ac:dyDescent="0.25">
      <c r="A1922" s="228"/>
      <c r="B1922" s="304"/>
      <c r="C1922" s="304"/>
      <c r="D1922" s="282" t="s">
        <v>282</v>
      </c>
      <c r="E1922" s="218">
        <v>4.3499999999999996</v>
      </c>
      <c r="F1922" s="218">
        <v>4.3</v>
      </c>
      <c r="G1922" s="218">
        <f>E1922*2+F1922*2</f>
        <v>17.299999999999997</v>
      </c>
      <c r="H1922" s="218">
        <v>3</v>
      </c>
      <c r="I1922" s="218">
        <f>E1922*F1922</f>
        <v>18.704999999999998</v>
      </c>
      <c r="J1922" s="219"/>
      <c r="K1922" s="218">
        <f>J1922</f>
        <v>0</v>
      </c>
      <c r="L1922" s="21"/>
      <c r="O1922" s="112"/>
      <c r="P1922" s="112"/>
      <c r="Q1922" s="112"/>
      <c r="R1922" s="112"/>
      <c r="S1922" s="112"/>
      <c r="T1922" s="112"/>
    </row>
    <row r="1923" spans="1:20" s="281" customFormat="1" ht="18" customHeight="1" x14ac:dyDescent="0.25">
      <c r="A1923" s="228"/>
      <c r="B1923" s="304"/>
      <c r="C1923" s="304"/>
      <c r="D1923" s="282" t="s">
        <v>283</v>
      </c>
      <c r="E1923" s="218">
        <v>2.85</v>
      </c>
      <c r="F1923" s="218">
        <v>4</v>
      </c>
      <c r="G1923" s="218">
        <f t="shared" ref="G1923:G1936" si="388">E1923*2+F1923*2</f>
        <v>13.7</v>
      </c>
      <c r="H1923" s="218">
        <v>3</v>
      </c>
      <c r="I1923" s="218">
        <f t="shared" ref="I1923:I1936" si="389">E1923*F1923</f>
        <v>11.4</v>
      </c>
      <c r="J1923" s="219"/>
      <c r="K1923" s="218">
        <f t="shared" ref="K1923:K1936" si="390">J1923</f>
        <v>0</v>
      </c>
      <c r="L1923" s="21"/>
      <c r="O1923" s="112"/>
      <c r="P1923" s="112"/>
      <c r="Q1923" s="112"/>
      <c r="R1923" s="112"/>
      <c r="S1923" s="112"/>
      <c r="T1923" s="112"/>
    </row>
    <row r="1924" spans="1:20" s="281" customFormat="1" ht="18" customHeight="1" x14ac:dyDescent="0.25">
      <c r="A1924" s="228"/>
      <c r="B1924" s="304"/>
      <c r="C1924" s="304"/>
      <c r="D1924" s="282" t="s">
        <v>298</v>
      </c>
      <c r="E1924" s="218">
        <v>2.85</v>
      </c>
      <c r="F1924" s="218">
        <v>4</v>
      </c>
      <c r="G1924" s="218">
        <f t="shared" si="388"/>
        <v>13.7</v>
      </c>
      <c r="H1924" s="218">
        <v>3</v>
      </c>
      <c r="I1924" s="218">
        <f t="shared" si="389"/>
        <v>11.4</v>
      </c>
      <c r="J1924" s="219"/>
      <c r="K1924" s="218">
        <f t="shared" si="390"/>
        <v>0</v>
      </c>
      <c r="L1924" s="21"/>
      <c r="O1924" s="112"/>
      <c r="P1924" s="112"/>
      <c r="Q1924" s="112"/>
      <c r="R1924" s="112"/>
      <c r="S1924" s="112"/>
      <c r="T1924" s="112"/>
    </row>
    <row r="1925" spans="1:20" s="281" customFormat="1" ht="18" customHeight="1" x14ac:dyDescent="0.25">
      <c r="A1925" s="228"/>
      <c r="B1925" s="304"/>
      <c r="C1925" s="304"/>
      <c r="D1925" s="282" t="s">
        <v>284</v>
      </c>
      <c r="E1925" s="218">
        <v>4.3499999999999996</v>
      </c>
      <c r="F1925" s="218">
        <v>4.3499999999999996</v>
      </c>
      <c r="G1925" s="218">
        <f t="shared" si="388"/>
        <v>17.399999999999999</v>
      </c>
      <c r="H1925" s="218">
        <v>3</v>
      </c>
      <c r="I1925" s="218">
        <f t="shared" si="389"/>
        <v>18.922499999999996</v>
      </c>
      <c r="J1925" s="219"/>
      <c r="K1925" s="218">
        <f t="shared" si="390"/>
        <v>0</v>
      </c>
      <c r="L1925" s="21"/>
      <c r="O1925" s="112"/>
      <c r="P1925" s="112"/>
      <c r="Q1925" s="112"/>
      <c r="R1925" s="112"/>
      <c r="S1925" s="112"/>
      <c r="T1925" s="112"/>
    </row>
    <row r="1926" spans="1:20" s="281" customFormat="1" ht="18" customHeight="1" x14ac:dyDescent="0.25">
      <c r="A1926" s="228"/>
      <c r="B1926" s="304"/>
      <c r="C1926" s="304"/>
      <c r="D1926" s="282" t="s">
        <v>285</v>
      </c>
      <c r="E1926" s="218">
        <v>2.74</v>
      </c>
      <c r="F1926" s="218">
        <v>3</v>
      </c>
      <c r="G1926" s="218">
        <f t="shared" si="388"/>
        <v>11.48</v>
      </c>
      <c r="H1926" s="218">
        <v>3</v>
      </c>
      <c r="I1926" s="218">
        <f t="shared" si="389"/>
        <v>8.2200000000000006</v>
      </c>
      <c r="J1926" s="219"/>
      <c r="K1926" s="218">
        <f t="shared" si="390"/>
        <v>0</v>
      </c>
      <c r="L1926" s="21"/>
      <c r="O1926" s="112"/>
      <c r="P1926" s="112"/>
      <c r="Q1926" s="112"/>
      <c r="R1926" s="112"/>
      <c r="S1926" s="112"/>
      <c r="T1926" s="112"/>
    </row>
    <row r="1927" spans="1:20" s="281" customFormat="1" ht="18" customHeight="1" x14ac:dyDescent="0.25">
      <c r="A1927" s="228"/>
      <c r="B1927" s="304"/>
      <c r="C1927" s="304"/>
      <c r="D1927" s="282" t="s">
        <v>286</v>
      </c>
      <c r="E1927" s="218">
        <v>1.35</v>
      </c>
      <c r="F1927" s="218">
        <v>10.3</v>
      </c>
      <c r="G1927" s="218">
        <f t="shared" si="388"/>
        <v>23.3</v>
      </c>
      <c r="H1927" s="218">
        <v>3</v>
      </c>
      <c r="I1927" s="218">
        <f t="shared" si="389"/>
        <v>13.905000000000001</v>
      </c>
      <c r="J1927" s="219"/>
      <c r="K1927" s="218">
        <f t="shared" si="390"/>
        <v>0</v>
      </c>
      <c r="L1927" s="21"/>
      <c r="O1927" s="112"/>
      <c r="P1927" s="112"/>
      <c r="Q1927" s="112"/>
      <c r="R1927" s="112"/>
      <c r="S1927" s="112"/>
      <c r="T1927" s="112"/>
    </row>
    <row r="1928" spans="1:20" s="281" customFormat="1" ht="18" customHeight="1" x14ac:dyDescent="0.25">
      <c r="A1928" s="228"/>
      <c r="B1928" s="304"/>
      <c r="C1928" s="304"/>
      <c r="D1928" s="282" t="s">
        <v>287</v>
      </c>
      <c r="E1928" s="218">
        <v>1.35</v>
      </c>
      <c r="F1928" s="218">
        <v>2.95</v>
      </c>
      <c r="G1928" s="218">
        <f t="shared" si="388"/>
        <v>8.6000000000000014</v>
      </c>
      <c r="H1928" s="218">
        <v>3</v>
      </c>
      <c r="I1928" s="218">
        <f t="shared" si="389"/>
        <v>3.9825000000000004</v>
      </c>
      <c r="J1928" s="219"/>
      <c r="K1928" s="218">
        <f t="shared" si="390"/>
        <v>0</v>
      </c>
      <c r="L1928" s="21"/>
      <c r="O1928" s="112"/>
      <c r="P1928" s="112"/>
      <c r="Q1928" s="112"/>
      <c r="R1928" s="112"/>
      <c r="S1928" s="112"/>
      <c r="T1928" s="112"/>
    </row>
    <row r="1929" spans="1:20" s="281" customFormat="1" ht="18" customHeight="1" x14ac:dyDescent="0.25">
      <c r="A1929" s="228"/>
      <c r="B1929" s="304"/>
      <c r="C1929" s="304"/>
      <c r="D1929" s="282" t="s">
        <v>288</v>
      </c>
      <c r="E1929" s="218">
        <v>2.74</v>
      </c>
      <c r="F1929" s="218">
        <v>1.3</v>
      </c>
      <c r="G1929" s="218">
        <f t="shared" si="388"/>
        <v>8.08</v>
      </c>
      <c r="H1929" s="218">
        <v>3</v>
      </c>
      <c r="I1929" s="218">
        <f t="shared" si="389"/>
        <v>3.5620000000000003</v>
      </c>
      <c r="J1929" s="219"/>
      <c r="K1929" s="218">
        <f t="shared" si="390"/>
        <v>0</v>
      </c>
      <c r="L1929" s="21"/>
      <c r="O1929" s="112"/>
      <c r="P1929" s="112"/>
      <c r="Q1929" s="112"/>
      <c r="R1929" s="112"/>
      <c r="S1929" s="112"/>
      <c r="T1929" s="112"/>
    </row>
    <row r="1930" spans="1:20" s="281" customFormat="1" ht="18" customHeight="1" x14ac:dyDescent="0.25">
      <c r="A1930" s="228"/>
      <c r="B1930" s="304"/>
      <c r="C1930" s="304"/>
      <c r="D1930" s="282" t="s">
        <v>291</v>
      </c>
      <c r="E1930" s="218">
        <v>1.8</v>
      </c>
      <c r="F1930" s="218">
        <v>4.45</v>
      </c>
      <c r="G1930" s="218">
        <f t="shared" si="388"/>
        <v>12.5</v>
      </c>
      <c r="H1930" s="218">
        <v>3</v>
      </c>
      <c r="I1930" s="218">
        <f t="shared" si="389"/>
        <v>8.01</v>
      </c>
      <c r="J1930" s="219"/>
      <c r="K1930" s="218">
        <f t="shared" si="390"/>
        <v>0</v>
      </c>
      <c r="L1930" s="21"/>
      <c r="O1930" s="112"/>
      <c r="P1930" s="112"/>
      <c r="Q1930" s="112"/>
      <c r="R1930" s="112"/>
      <c r="S1930" s="112"/>
      <c r="T1930" s="112"/>
    </row>
    <row r="1931" spans="1:20" s="281" customFormat="1" ht="18" customHeight="1" x14ac:dyDescent="0.25">
      <c r="A1931" s="228"/>
      <c r="B1931" s="304"/>
      <c r="C1931" s="304"/>
      <c r="D1931" s="282" t="s">
        <v>289</v>
      </c>
      <c r="E1931" s="218">
        <v>3.2</v>
      </c>
      <c r="F1931" s="218">
        <v>1.64</v>
      </c>
      <c r="G1931" s="218">
        <f t="shared" si="388"/>
        <v>9.68</v>
      </c>
      <c r="H1931" s="218">
        <v>3</v>
      </c>
      <c r="I1931" s="218">
        <f t="shared" si="389"/>
        <v>5.2480000000000002</v>
      </c>
      <c r="J1931" s="219"/>
      <c r="K1931" s="218">
        <f t="shared" si="390"/>
        <v>0</v>
      </c>
      <c r="L1931" s="21"/>
      <c r="O1931" s="112"/>
      <c r="P1931" s="112"/>
      <c r="Q1931" s="112"/>
      <c r="R1931" s="112"/>
      <c r="S1931" s="112"/>
      <c r="T1931" s="112"/>
    </row>
    <row r="1932" spans="1:20" s="281" customFormat="1" ht="18" customHeight="1" x14ac:dyDescent="0.25">
      <c r="A1932" s="228"/>
      <c r="B1932" s="304"/>
      <c r="C1932" s="304"/>
      <c r="D1932" s="282" t="s">
        <v>290</v>
      </c>
      <c r="E1932" s="218">
        <v>1.53</v>
      </c>
      <c r="F1932" s="218">
        <v>2</v>
      </c>
      <c r="G1932" s="218">
        <f t="shared" si="388"/>
        <v>7.0600000000000005</v>
      </c>
      <c r="H1932" s="218">
        <v>3</v>
      </c>
      <c r="I1932" s="218">
        <f t="shared" si="389"/>
        <v>3.06</v>
      </c>
      <c r="J1932" s="219"/>
      <c r="K1932" s="218">
        <f t="shared" si="390"/>
        <v>0</v>
      </c>
      <c r="L1932" s="21"/>
      <c r="O1932" s="112"/>
      <c r="P1932" s="112"/>
      <c r="Q1932" s="112"/>
      <c r="R1932" s="112"/>
      <c r="S1932" s="112"/>
      <c r="T1932" s="112"/>
    </row>
    <row r="1933" spans="1:20" s="281" customFormat="1" ht="18" customHeight="1" x14ac:dyDescent="0.25">
      <c r="A1933" s="228"/>
      <c r="B1933" s="304"/>
      <c r="C1933" s="304"/>
      <c r="D1933" s="282" t="s">
        <v>292</v>
      </c>
      <c r="E1933" s="218">
        <v>1.53</v>
      </c>
      <c r="F1933" s="218">
        <v>2</v>
      </c>
      <c r="G1933" s="218">
        <f t="shared" si="388"/>
        <v>7.0600000000000005</v>
      </c>
      <c r="H1933" s="218">
        <v>3</v>
      </c>
      <c r="I1933" s="218">
        <f t="shared" si="389"/>
        <v>3.06</v>
      </c>
      <c r="J1933" s="219"/>
      <c r="K1933" s="218">
        <f t="shared" si="390"/>
        <v>0</v>
      </c>
      <c r="L1933" s="21"/>
      <c r="O1933" s="112"/>
      <c r="P1933" s="112"/>
      <c r="Q1933" s="112"/>
      <c r="R1933" s="112"/>
      <c r="S1933" s="112"/>
      <c r="T1933" s="112"/>
    </row>
    <row r="1934" spans="1:20" s="281" customFormat="1" ht="18" customHeight="1" x14ac:dyDescent="0.25">
      <c r="A1934" s="228"/>
      <c r="B1934" s="304"/>
      <c r="C1934" s="304"/>
      <c r="D1934" s="282" t="s">
        <v>293</v>
      </c>
      <c r="E1934" s="218">
        <v>3.2</v>
      </c>
      <c r="F1934" s="218">
        <v>3.4</v>
      </c>
      <c r="G1934" s="218">
        <f t="shared" si="388"/>
        <v>13.2</v>
      </c>
      <c r="H1934" s="218">
        <v>3</v>
      </c>
      <c r="I1934" s="218">
        <f t="shared" si="389"/>
        <v>10.88</v>
      </c>
      <c r="J1934" s="219"/>
      <c r="K1934" s="218">
        <f t="shared" si="390"/>
        <v>0</v>
      </c>
      <c r="L1934" s="21"/>
      <c r="O1934" s="112"/>
      <c r="P1934" s="112"/>
      <c r="Q1934" s="112"/>
      <c r="R1934" s="112"/>
      <c r="S1934" s="112"/>
      <c r="T1934" s="112"/>
    </row>
    <row r="1935" spans="1:20" s="281" customFormat="1" ht="18" customHeight="1" x14ac:dyDescent="0.25">
      <c r="A1935" s="228"/>
      <c r="B1935" s="304"/>
      <c r="C1935" s="304"/>
      <c r="D1935" s="282" t="s">
        <v>294</v>
      </c>
      <c r="E1935" s="218">
        <v>3.2</v>
      </c>
      <c r="F1935" s="218">
        <v>4.5</v>
      </c>
      <c r="G1935" s="218">
        <f t="shared" si="388"/>
        <v>15.4</v>
      </c>
      <c r="H1935" s="218">
        <v>3</v>
      </c>
      <c r="I1935" s="218">
        <f t="shared" si="389"/>
        <v>14.4</v>
      </c>
      <c r="J1935" s="219"/>
      <c r="K1935" s="218">
        <f t="shared" si="390"/>
        <v>0</v>
      </c>
      <c r="L1935" s="21"/>
      <c r="O1935" s="112"/>
      <c r="P1935" s="112"/>
      <c r="Q1935" s="112"/>
      <c r="R1935" s="112"/>
      <c r="S1935" s="112"/>
      <c r="T1935" s="112"/>
    </row>
    <row r="1936" spans="1:20" s="281" customFormat="1" ht="18" customHeight="1" x14ac:dyDescent="0.25">
      <c r="A1936" s="228"/>
      <c r="B1936" s="304"/>
      <c r="C1936" s="304"/>
      <c r="D1936" s="282" t="s">
        <v>295</v>
      </c>
      <c r="E1936" s="218">
        <v>1.55</v>
      </c>
      <c r="F1936" s="218">
        <v>0.95</v>
      </c>
      <c r="G1936" s="218">
        <f t="shared" si="388"/>
        <v>5</v>
      </c>
      <c r="H1936" s="218">
        <v>3</v>
      </c>
      <c r="I1936" s="218">
        <f t="shared" si="389"/>
        <v>1.4724999999999999</v>
      </c>
      <c r="J1936" s="219"/>
      <c r="K1936" s="218">
        <f t="shared" si="390"/>
        <v>0</v>
      </c>
      <c r="L1936" s="21"/>
      <c r="O1936" s="112"/>
      <c r="P1936" s="112"/>
      <c r="Q1936" s="112"/>
      <c r="R1936" s="112"/>
      <c r="S1936" s="112"/>
      <c r="T1936" s="112"/>
    </row>
    <row r="1937" spans="1:20" s="281" customFormat="1" ht="18" customHeight="1" x14ac:dyDescent="0.25">
      <c r="A1937" s="228"/>
      <c r="B1937" s="304"/>
      <c r="C1937" s="304"/>
      <c r="D1937" s="282"/>
      <c r="E1937" s="218"/>
      <c r="F1937" s="218"/>
      <c r="G1937" s="218"/>
      <c r="H1937" s="218"/>
      <c r="I1937" s="218"/>
      <c r="J1937" s="219"/>
      <c r="K1937" s="311">
        <f>SUM(K1922:K1936)</f>
        <v>0</v>
      </c>
      <c r="L1937" s="21"/>
      <c r="O1937" s="112"/>
      <c r="P1937" s="112"/>
      <c r="Q1937" s="112"/>
      <c r="R1937" s="112"/>
      <c r="S1937" s="112"/>
      <c r="T1937" s="112"/>
    </row>
    <row r="1938" spans="1:20" s="281" customFormat="1" ht="55.5" customHeight="1" x14ac:dyDescent="0.25">
      <c r="A1938" s="228"/>
      <c r="B1938" s="312" t="str">
        <f>'Planila Orçamentária'!C170</f>
        <v xml:space="preserve">Luminária fluorescente 2x40W </v>
      </c>
      <c r="C1938" s="304"/>
      <c r="D1938" s="282"/>
      <c r="E1938" s="218"/>
      <c r="F1938" s="218"/>
      <c r="G1938" s="218"/>
      <c r="H1938" s="218"/>
      <c r="I1938" s="218"/>
      <c r="J1938" s="219"/>
      <c r="K1938" s="311"/>
      <c r="L1938" s="21"/>
      <c r="O1938" s="112"/>
      <c r="P1938" s="112"/>
      <c r="Q1938" s="112"/>
      <c r="R1938" s="112"/>
      <c r="S1938" s="112"/>
      <c r="T1938" s="112"/>
    </row>
    <row r="1939" spans="1:20" s="281" customFormat="1" ht="18" customHeight="1" x14ac:dyDescent="0.25">
      <c r="A1939" s="228"/>
      <c r="B1939" s="304"/>
      <c r="C1939" s="304"/>
      <c r="D1939" s="282" t="s">
        <v>282</v>
      </c>
      <c r="E1939" s="218">
        <v>4.3499999999999996</v>
      </c>
      <c r="F1939" s="218">
        <v>4.3</v>
      </c>
      <c r="G1939" s="218">
        <f>E1939*2+F1939*2</f>
        <v>17.299999999999997</v>
      </c>
      <c r="H1939" s="218">
        <v>3</v>
      </c>
      <c r="I1939" s="218">
        <f>E1939*F1939</f>
        <v>18.704999999999998</v>
      </c>
      <c r="J1939" s="219">
        <v>1</v>
      </c>
      <c r="K1939" s="218">
        <f>J1939</f>
        <v>1</v>
      </c>
      <c r="L1939" s="21"/>
      <c r="O1939" s="112"/>
      <c r="P1939" s="112"/>
      <c r="Q1939" s="112"/>
      <c r="R1939" s="112"/>
      <c r="S1939" s="112"/>
      <c r="T1939" s="112"/>
    </row>
    <row r="1940" spans="1:20" s="281" customFormat="1" ht="18" customHeight="1" x14ac:dyDescent="0.25">
      <c r="A1940" s="228"/>
      <c r="B1940" s="304"/>
      <c r="C1940" s="304"/>
      <c r="D1940" s="282" t="s">
        <v>283</v>
      </c>
      <c r="E1940" s="218">
        <v>2.85</v>
      </c>
      <c r="F1940" s="218">
        <v>4</v>
      </c>
      <c r="G1940" s="218">
        <f t="shared" ref="G1940:G1953" si="391">E1940*2+F1940*2</f>
        <v>13.7</v>
      </c>
      <c r="H1940" s="218">
        <v>3</v>
      </c>
      <c r="I1940" s="218">
        <f t="shared" ref="I1940:I1953" si="392">E1940*F1940</f>
        <v>11.4</v>
      </c>
      <c r="J1940" s="219">
        <v>1</v>
      </c>
      <c r="K1940" s="218">
        <f t="shared" ref="K1940:K1953" si="393">J1940</f>
        <v>1</v>
      </c>
      <c r="L1940" s="21"/>
      <c r="O1940" s="112"/>
      <c r="P1940" s="112"/>
      <c r="Q1940" s="112"/>
      <c r="R1940" s="112"/>
      <c r="S1940" s="112"/>
      <c r="T1940" s="112"/>
    </row>
    <row r="1941" spans="1:20" s="281" customFormat="1" ht="18" customHeight="1" x14ac:dyDescent="0.25">
      <c r="A1941" s="228"/>
      <c r="B1941" s="304"/>
      <c r="C1941" s="304"/>
      <c r="D1941" s="282" t="s">
        <v>298</v>
      </c>
      <c r="E1941" s="218">
        <v>2.85</v>
      </c>
      <c r="F1941" s="218">
        <v>4</v>
      </c>
      <c r="G1941" s="218">
        <f t="shared" si="391"/>
        <v>13.7</v>
      </c>
      <c r="H1941" s="218">
        <v>3</v>
      </c>
      <c r="I1941" s="218">
        <f t="shared" si="392"/>
        <v>11.4</v>
      </c>
      <c r="J1941" s="219">
        <v>1</v>
      </c>
      <c r="K1941" s="218">
        <f t="shared" si="393"/>
        <v>1</v>
      </c>
      <c r="L1941" s="21"/>
      <c r="O1941" s="112"/>
      <c r="P1941" s="112"/>
      <c r="Q1941" s="112"/>
      <c r="R1941" s="112"/>
      <c r="S1941" s="112"/>
      <c r="T1941" s="112"/>
    </row>
    <row r="1942" spans="1:20" s="281" customFormat="1" ht="18" customHeight="1" x14ac:dyDescent="0.25">
      <c r="A1942" s="228"/>
      <c r="B1942" s="304"/>
      <c r="C1942" s="304"/>
      <c r="D1942" s="282" t="s">
        <v>284</v>
      </c>
      <c r="E1942" s="218">
        <v>4.3499999999999996</v>
      </c>
      <c r="F1942" s="218">
        <v>4.3499999999999996</v>
      </c>
      <c r="G1942" s="218">
        <f t="shared" si="391"/>
        <v>17.399999999999999</v>
      </c>
      <c r="H1942" s="218">
        <v>3</v>
      </c>
      <c r="I1942" s="218">
        <f t="shared" si="392"/>
        <v>18.922499999999996</v>
      </c>
      <c r="J1942" s="219">
        <v>2</v>
      </c>
      <c r="K1942" s="218">
        <f t="shared" si="393"/>
        <v>2</v>
      </c>
      <c r="L1942" s="21"/>
      <c r="O1942" s="112"/>
      <c r="P1942" s="112"/>
      <c r="Q1942" s="112"/>
      <c r="R1942" s="112"/>
      <c r="S1942" s="112"/>
      <c r="T1942" s="112"/>
    </row>
    <row r="1943" spans="1:20" s="281" customFormat="1" ht="18" customHeight="1" x14ac:dyDescent="0.25">
      <c r="A1943" s="228"/>
      <c r="B1943" s="304"/>
      <c r="C1943" s="304"/>
      <c r="D1943" s="282" t="s">
        <v>285</v>
      </c>
      <c r="E1943" s="218">
        <v>2.74</v>
      </c>
      <c r="F1943" s="218">
        <v>3</v>
      </c>
      <c r="G1943" s="218">
        <f t="shared" si="391"/>
        <v>11.48</v>
      </c>
      <c r="H1943" s="218">
        <v>3</v>
      </c>
      <c r="I1943" s="218">
        <f t="shared" si="392"/>
        <v>8.2200000000000006</v>
      </c>
      <c r="J1943" s="219">
        <v>1</v>
      </c>
      <c r="K1943" s="218">
        <f t="shared" si="393"/>
        <v>1</v>
      </c>
      <c r="L1943" s="21"/>
      <c r="O1943" s="112"/>
      <c r="P1943" s="112"/>
      <c r="Q1943" s="112"/>
      <c r="R1943" s="112"/>
      <c r="S1943" s="112"/>
      <c r="T1943" s="112"/>
    </row>
    <row r="1944" spans="1:20" s="281" customFormat="1" ht="18" customHeight="1" x14ac:dyDescent="0.25">
      <c r="A1944" s="228"/>
      <c r="B1944" s="304"/>
      <c r="C1944" s="304"/>
      <c r="D1944" s="282" t="s">
        <v>286</v>
      </c>
      <c r="E1944" s="218">
        <v>1.35</v>
      </c>
      <c r="F1944" s="218">
        <v>10.3</v>
      </c>
      <c r="G1944" s="218">
        <f t="shared" si="391"/>
        <v>23.3</v>
      </c>
      <c r="H1944" s="218">
        <v>3</v>
      </c>
      <c r="I1944" s="218">
        <f t="shared" si="392"/>
        <v>13.905000000000001</v>
      </c>
      <c r="J1944" s="219">
        <v>0</v>
      </c>
      <c r="K1944" s="218">
        <f t="shared" si="393"/>
        <v>0</v>
      </c>
      <c r="L1944" s="21"/>
      <c r="O1944" s="112"/>
      <c r="P1944" s="112"/>
      <c r="Q1944" s="112"/>
      <c r="R1944" s="112"/>
      <c r="S1944" s="112"/>
      <c r="T1944" s="112"/>
    </row>
    <row r="1945" spans="1:20" s="281" customFormat="1" ht="18" customHeight="1" x14ac:dyDescent="0.25">
      <c r="A1945" s="228"/>
      <c r="B1945" s="304"/>
      <c r="C1945" s="304"/>
      <c r="D1945" s="282" t="s">
        <v>287</v>
      </c>
      <c r="E1945" s="218">
        <v>1.35</v>
      </c>
      <c r="F1945" s="218">
        <v>2.95</v>
      </c>
      <c r="G1945" s="218">
        <f t="shared" si="391"/>
        <v>8.6000000000000014</v>
      </c>
      <c r="H1945" s="218">
        <v>3</v>
      </c>
      <c r="I1945" s="218">
        <f t="shared" si="392"/>
        <v>3.9825000000000004</v>
      </c>
      <c r="J1945" s="219">
        <v>0</v>
      </c>
      <c r="K1945" s="218">
        <f t="shared" si="393"/>
        <v>0</v>
      </c>
      <c r="L1945" s="21"/>
      <c r="O1945" s="112"/>
      <c r="P1945" s="112"/>
      <c r="Q1945" s="112"/>
      <c r="R1945" s="112"/>
      <c r="S1945" s="112"/>
      <c r="T1945" s="112"/>
    </row>
    <row r="1946" spans="1:20" s="281" customFormat="1" ht="18" customHeight="1" x14ac:dyDescent="0.25">
      <c r="A1946" s="228"/>
      <c r="B1946" s="304"/>
      <c r="C1946" s="304"/>
      <c r="D1946" s="282" t="s">
        <v>288</v>
      </c>
      <c r="E1946" s="218">
        <v>2.74</v>
      </c>
      <c r="F1946" s="218">
        <v>1.3</v>
      </c>
      <c r="G1946" s="218">
        <f t="shared" si="391"/>
        <v>8.08</v>
      </c>
      <c r="H1946" s="218">
        <v>3</v>
      </c>
      <c r="I1946" s="218">
        <f t="shared" si="392"/>
        <v>3.5620000000000003</v>
      </c>
      <c r="J1946" s="219">
        <v>0</v>
      </c>
      <c r="K1946" s="218">
        <f t="shared" si="393"/>
        <v>0</v>
      </c>
      <c r="L1946" s="21"/>
      <c r="O1946" s="112"/>
      <c r="P1946" s="112"/>
      <c r="Q1946" s="112"/>
      <c r="R1946" s="112"/>
      <c r="S1946" s="112"/>
      <c r="T1946" s="112"/>
    </row>
    <row r="1947" spans="1:20" s="281" customFormat="1" ht="18" customHeight="1" x14ac:dyDescent="0.25">
      <c r="A1947" s="228"/>
      <c r="B1947" s="304"/>
      <c r="C1947" s="304"/>
      <c r="D1947" s="282" t="s">
        <v>291</v>
      </c>
      <c r="E1947" s="218">
        <v>1.8</v>
      </c>
      <c r="F1947" s="218">
        <v>4.45</v>
      </c>
      <c r="G1947" s="218">
        <f t="shared" si="391"/>
        <v>12.5</v>
      </c>
      <c r="H1947" s="218">
        <v>3</v>
      </c>
      <c r="I1947" s="218">
        <f t="shared" si="392"/>
        <v>8.01</v>
      </c>
      <c r="J1947" s="219">
        <v>0</v>
      </c>
      <c r="K1947" s="218">
        <f t="shared" si="393"/>
        <v>0</v>
      </c>
      <c r="L1947" s="21"/>
      <c r="O1947" s="112"/>
      <c r="P1947" s="112"/>
      <c r="Q1947" s="112"/>
      <c r="R1947" s="112"/>
      <c r="S1947" s="112"/>
      <c r="T1947" s="112"/>
    </row>
    <row r="1948" spans="1:20" s="281" customFormat="1" ht="18" customHeight="1" x14ac:dyDescent="0.25">
      <c r="A1948" s="228"/>
      <c r="B1948" s="304"/>
      <c r="C1948" s="304"/>
      <c r="D1948" s="282" t="s">
        <v>289</v>
      </c>
      <c r="E1948" s="218">
        <v>3.2</v>
      </c>
      <c r="F1948" s="218">
        <v>1.64</v>
      </c>
      <c r="G1948" s="218">
        <f t="shared" si="391"/>
        <v>9.68</v>
      </c>
      <c r="H1948" s="218">
        <v>3</v>
      </c>
      <c r="I1948" s="218">
        <f t="shared" si="392"/>
        <v>5.2480000000000002</v>
      </c>
      <c r="J1948" s="219">
        <v>1</v>
      </c>
      <c r="K1948" s="218">
        <f t="shared" si="393"/>
        <v>1</v>
      </c>
      <c r="L1948" s="21"/>
      <c r="O1948" s="112"/>
      <c r="P1948" s="112"/>
      <c r="Q1948" s="112"/>
      <c r="R1948" s="112"/>
      <c r="S1948" s="112"/>
      <c r="T1948" s="112"/>
    </row>
    <row r="1949" spans="1:20" s="281" customFormat="1" ht="18" customHeight="1" x14ac:dyDescent="0.25">
      <c r="A1949" s="228"/>
      <c r="B1949" s="304"/>
      <c r="C1949" s="304"/>
      <c r="D1949" s="282" t="s">
        <v>290</v>
      </c>
      <c r="E1949" s="218">
        <v>1.53</v>
      </c>
      <c r="F1949" s="218">
        <v>2</v>
      </c>
      <c r="G1949" s="218">
        <f t="shared" si="391"/>
        <v>7.0600000000000005</v>
      </c>
      <c r="H1949" s="218">
        <v>3</v>
      </c>
      <c r="I1949" s="218">
        <f t="shared" si="392"/>
        <v>3.06</v>
      </c>
      <c r="J1949" s="219">
        <v>0</v>
      </c>
      <c r="K1949" s="218">
        <f t="shared" si="393"/>
        <v>0</v>
      </c>
      <c r="L1949" s="21"/>
      <c r="O1949" s="112"/>
      <c r="P1949" s="112"/>
      <c r="Q1949" s="112"/>
      <c r="R1949" s="112"/>
      <c r="S1949" s="112"/>
      <c r="T1949" s="112"/>
    </row>
    <row r="1950" spans="1:20" s="281" customFormat="1" ht="18" customHeight="1" x14ac:dyDescent="0.25">
      <c r="A1950" s="228"/>
      <c r="B1950" s="304"/>
      <c r="C1950" s="304"/>
      <c r="D1950" s="282" t="s">
        <v>292</v>
      </c>
      <c r="E1950" s="218">
        <v>1.53</v>
      </c>
      <c r="F1950" s="218">
        <v>2</v>
      </c>
      <c r="G1950" s="218">
        <f t="shared" si="391"/>
        <v>7.0600000000000005</v>
      </c>
      <c r="H1950" s="218">
        <v>3</v>
      </c>
      <c r="I1950" s="218">
        <f t="shared" si="392"/>
        <v>3.06</v>
      </c>
      <c r="J1950" s="219">
        <v>0</v>
      </c>
      <c r="K1950" s="218">
        <f t="shared" si="393"/>
        <v>0</v>
      </c>
      <c r="L1950" s="21"/>
      <c r="O1950" s="112"/>
      <c r="P1950" s="112"/>
      <c r="Q1950" s="112"/>
      <c r="R1950" s="112"/>
      <c r="S1950" s="112"/>
      <c r="T1950" s="112"/>
    </row>
    <row r="1951" spans="1:20" s="281" customFormat="1" ht="18" customHeight="1" x14ac:dyDescent="0.25">
      <c r="A1951" s="228"/>
      <c r="B1951" s="304"/>
      <c r="C1951" s="304"/>
      <c r="D1951" s="282" t="s">
        <v>293</v>
      </c>
      <c r="E1951" s="218">
        <v>3.2</v>
      </c>
      <c r="F1951" s="218">
        <v>3.4</v>
      </c>
      <c r="G1951" s="218">
        <f t="shared" si="391"/>
        <v>13.2</v>
      </c>
      <c r="H1951" s="218">
        <v>3</v>
      </c>
      <c r="I1951" s="218">
        <f t="shared" si="392"/>
        <v>10.88</v>
      </c>
      <c r="J1951" s="219">
        <v>1</v>
      </c>
      <c r="K1951" s="218">
        <f t="shared" si="393"/>
        <v>1</v>
      </c>
      <c r="L1951" s="21"/>
      <c r="O1951" s="112"/>
      <c r="P1951" s="112"/>
      <c r="Q1951" s="112"/>
      <c r="R1951" s="112"/>
      <c r="S1951" s="112"/>
      <c r="T1951" s="112"/>
    </row>
    <row r="1952" spans="1:20" s="281" customFormat="1" ht="18" customHeight="1" x14ac:dyDescent="0.25">
      <c r="A1952" s="228"/>
      <c r="B1952" s="304"/>
      <c r="C1952" s="304"/>
      <c r="D1952" s="282" t="s">
        <v>294</v>
      </c>
      <c r="E1952" s="218">
        <v>3.2</v>
      </c>
      <c r="F1952" s="218">
        <v>4.5</v>
      </c>
      <c r="G1952" s="218">
        <f t="shared" si="391"/>
        <v>15.4</v>
      </c>
      <c r="H1952" s="218">
        <v>3</v>
      </c>
      <c r="I1952" s="218">
        <f t="shared" si="392"/>
        <v>14.4</v>
      </c>
      <c r="J1952" s="219">
        <v>1</v>
      </c>
      <c r="K1952" s="218">
        <f t="shared" si="393"/>
        <v>1</v>
      </c>
      <c r="L1952" s="21"/>
      <c r="O1952" s="112"/>
      <c r="P1952" s="112"/>
      <c r="Q1952" s="112"/>
      <c r="R1952" s="112"/>
      <c r="S1952" s="112"/>
      <c r="T1952" s="112"/>
    </row>
    <row r="1953" spans="1:20" s="281" customFormat="1" ht="18" customHeight="1" x14ac:dyDescent="0.25">
      <c r="A1953" s="228"/>
      <c r="B1953" s="304"/>
      <c r="C1953" s="304"/>
      <c r="D1953" s="282" t="s">
        <v>295</v>
      </c>
      <c r="E1953" s="218">
        <v>1.55</v>
      </c>
      <c r="F1953" s="218">
        <v>0.95</v>
      </c>
      <c r="G1953" s="218">
        <f t="shared" si="391"/>
        <v>5</v>
      </c>
      <c r="H1953" s="218">
        <v>3</v>
      </c>
      <c r="I1953" s="218">
        <f t="shared" si="392"/>
        <v>1.4724999999999999</v>
      </c>
      <c r="J1953" s="219">
        <v>0</v>
      </c>
      <c r="K1953" s="218">
        <f t="shared" si="393"/>
        <v>0</v>
      </c>
      <c r="L1953" s="21"/>
      <c r="O1953" s="112"/>
      <c r="P1953" s="112"/>
      <c r="Q1953" s="112"/>
      <c r="R1953" s="112"/>
      <c r="S1953" s="112"/>
      <c r="T1953" s="112"/>
    </row>
    <row r="1954" spans="1:20" s="281" customFormat="1" ht="18" customHeight="1" x14ac:dyDescent="0.25">
      <c r="A1954" s="228"/>
      <c r="B1954" s="304"/>
      <c r="C1954" s="304"/>
      <c r="D1954" s="282"/>
      <c r="E1954" s="218"/>
      <c r="F1954" s="218"/>
      <c r="G1954" s="218"/>
      <c r="H1954" s="218"/>
      <c r="I1954" s="218"/>
      <c r="J1954" s="219"/>
      <c r="K1954" s="311">
        <f>SUM(K1939:K1953)</f>
        <v>9</v>
      </c>
      <c r="L1954" s="21"/>
      <c r="O1954" s="112"/>
      <c r="P1954" s="112"/>
      <c r="Q1954" s="112"/>
      <c r="R1954" s="112"/>
      <c r="S1954" s="112"/>
      <c r="T1954" s="112"/>
    </row>
    <row r="1955" spans="1:20" s="281" customFormat="1" ht="46.5" customHeight="1" x14ac:dyDescent="0.25">
      <c r="A1955" s="228"/>
      <c r="B1955" s="312" t="str">
        <f>'Planila Orçamentária'!C171</f>
        <v>Luminária fluorescente 1x40W</v>
      </c>
      <c r="C1955" s="304"/>
      <c r="D1955" s="282"/>
      <c r="E1955" s="218"/>
      <c r="F1955" s="218"/>
      <c r="G1955" s="218"/>
      <c r="H1955" s="218"/>
      <c r="I1955" s="218"/>
      <c r="J1955" s="219"/>
      <c r="K1955" s="311"/>
      <c r="L1955" s="21"/>
      <c r="O1955" s="112"/>
      <c r="P1955" s="112"/>
      <c r="Q1955" s="112"/>
      <c r="R1955" s="112"/>
      <c r="S1955" s="112"/>
      <c r="T1955" s="112"/>
    </row>
    <row r="1956" spans="1:20" s="281" customFormat="1" ht="18" customHeight="1" x14ac:dyDescent="0.25">
      <c r="A1956" s="228"/>
      <c r="B1956" s="304"/>
      <c r="C1956" s="304"/>
      <c r="D1956" s="282" t="s">
        <v>282</v>
      </c>
      <c r="E1956" s="218">
        <v>4.3499999999999996</v>
      </c>
      <c r="F1956" s="218">
        <v>4.3</v>
      </c>
      <c r="G1956" s="218">
        <f>E1956*2+F1956*2</f>
        <v>17.299999999999997</v>
      </c>
      <c r="H1956" s="218">
        <v>3</v>
      </c>
      <c r="I1956" s="218">
        <f>E1956*F1956</f>
        <v>18.704999999999998</v>
      </c>
      <c r="J1956" s="219"/>
      <c r="K1956" s="218">
        <f>J1956</f>
        <v>0</v>
      </c>
      <c r="L1956" s="21"/>
      <c r="O1956" s="112"/>
      <c r="P1956" s="112"/>
      <c r="Q1956" s="112"/>
      <c r="R1956" s="112"/>
      <c r="S1956" s="112"/>
      <c r="T1956" s="112"/>
    </row>
    <row r="1957" spans="1:20" s="281" customFormat="1" ht="18" customHeight="1" x14ac:dyDescent="0.25">
      <c r="A1957" s="228"/>
      <c r="B1957" s="304"/>
      <c r="C1957" s="304"/>
      <c r="D1957" s="282" t="s">
        <v>283</v>
      </c>
      <c r="E1957" s="218">
        <v>2.85</v>
      </c>
      <c r="F1957" s="218">
        <v>4</v>
      </c>
      <c r="G1957" s="218">
        <f t="shared" ref="G1957:G1970" si="394">E1957*2+F1957*2</f>
        <v>13.7</v>
      </c>
      <c r="H1957" s="218">
        <v>3</v>
      </c>
      <c r="I1957" s="218">
        <f t="shared" ref="I1957:I1970" si="395">E1957*F1957</f>
        <v>11.4</v>
      </c>
      <c r="J1957" s="219"/>
      <c r="K1957" s="218">
        <f t="shared" ref="K1957:K1970" si="396">J1957</f>
        <v>0</v>
      </c>
      <c r="L1957" s="21"/>
      <c r="O1957" s="112"/>
      <c r="P1957" s="112"/>
      <c r="Q1957" s="112"/>
      <c r="R1957" s="112"/>
      <c r="S1957" s="112"/>
      <c r="T1957" s="112"/>
    </row>
    <row r="1958" spans="1:20" s="281" customFormat="1" ht="18" customHeight="1" x14ac:dyDescent="0.25">
      <c r="A1958" s="228"/>
      <c r="B1958" s="304"/>
      <c r="C1958" s="304"/>
      <c r="D1958" s="282" t="s">
        <v>298</v>
      </c>
      <c r="E1958" s="218">
        <v>2.85</v>
      </c>
      <c r="F1958" s="218">
        <v>4</v>
      </c>
      <c r="G1958" s="218">
        <f t="shared" si="394"/>
        <v>13.7</v>
      </c>
      <c r="H1958" s="218">
        <v>3</v>
      </c>
      <c r="I1958" s="218">
        <f t="shared" si="395"/>
        <v>11.4</v>
      </c>
      <c r="J1958" s="219"/>
      <c r="K1958" s="218">
        <f t="shared" si="396"/>
        <v>0</v>
      </c>
      <c r="L1958" s="21"/>
      <c r="O1958" s="112"/>
      <c r="P1958" s="112"/>
      <c r="Q1958" s="112"/>
      <c r="R1958" s="112"/>
      <c r="S1958" s="112"/>
      <c r="T1958" s="112"/>
    </row>
    <row r="1959" spans="1:20" s="281" customFormat="1" ht="18" customHeight="1" x14ac:dyDescent="0.25">
      <c r="A1959" s="228"/>
      <c r="B1959" s="304"/>
      <c r="C1959" s="304"/>
      <c r="D1959" s="282" t="s">
        <v>284</v>
      </c>
      <c r="E1959" s="218">
        <v>4.3499999999999996</v>
      </c>
      <c r="F1959" s="218">
        <v>4.3499999999999996</v>
      </c>
      <c r="G1959" s="218">
        <f t="shared" si="394"/>
        <v>17.399999999999999</v>
      </c>
      <c r="H1959" s="218">
        <v>3</v>
      </c>
      <c r="I1959" s="218">
        <f t="shared" si="395"/>
        <v>18.922499999999996</v>
      </c>
      <c r="J1959" s="219"/>
      <c r="K1959" s="218">
        <f t="shared" si="396"/>
        <v>0</v>
      </c>
      <c r="L1959" s="21"/>
      <c r="O1959" s="112"/>
      <c r="P1959" s="112"/>
      <c r="Q1959" s="112"/>
      <c r="R1959" s="112"/>
      <c r="S1959" s="112"/>
      <c r="T1959" s="112"/>
    </row>
    <row r="1960" spans="1:20" s="281" customFormat="1" ht="18" customHeight="1" x14ac:dyDescent="0.25">
      <c r="A1960" s="228"/>
      <c r="B1960" s="304"/>
      <c r="C1960" s="304"/>
      <c r="D1960" s="282" t="s">
        <v>285</v>
      </c>
      <c r="E1960" s="218">
        <v>2.74</v>
      </c>
      <c r="F1960" s="218">
        <v>3</v>
      </c>
      <c r="G1960" s="218">
        <f t="shared" si="394"/>
        <v>11.48</v>
      </c>
      <c r="H1960" s="218">
        <v>3</v>
      </c>
      <c r="I1960" s="218">
        <f t="shared" si="395"/>
        <v>8.2200000000000006</v>
      </c>
      <c r="J1960" s="219"/>
      <c r="K1960" s="218">
        <f t="shared" si="396"/>
        <v>0</v>
      </c>
      <c r="L1960" s="21"/>
      <c r="O1960" s="112"/>
      <c r="P1960" s="112"/>
      <c r="Q1960" s="112"/>
      <c r="R1960" s="112"/>
      <c r="S1960" s="112"/>
      <c r="T1960" s="112"/>
    </row>
    <row r="1961" spans="1:20" s="281" customFormat="1" ht="18" customHeight="1" x14ac:dyDescent="0.25">
      <c r="A1961" s="228"/>
      <c r="B1961" s="304"/>
      <c r="C1961" s="304"/>
      <c r="D1961" s="282" t="s">
        <v>286</v>
      </c>
      <c r="E1961" s="218">
        <v>1.35</v>
      </c>
      <c r="F1961" s="218">
        <v>10.3</v>
      </c>
      <c r="G1961" s="218">
        <f t="shared" si="394"/>
        <v>23.3</v>
      </c>
      <c r="H1961" s="218">
        <v>3</v>
      </c>
      <c r="I1961" s="218">
        <f t="shared" si="395"/>
        <v>13.905000000000001</v>
      </c>
      <c r="J1961" s="219"/>
      <c r="K1961" s="218">
        <f t="shared" si="396"/>
        <v>0</v>
      </c>
      <c r="L1961" s="21"/>
      <c r="O1961" s="112"/>
      <c r="P1961" s="112"/>
      <c r="Q1961" s="112"/>
      <c r="R1961" s="112"/>
      <c r="S1961" s="112"/>
      <c r="T1961" s="112"/>
    </row>
    <row r="1962" spans="1:20" s="281" customFormat="1" ht="18" customHeight="1" x14ac:dyDescent="0.25">
      <c r="A1962" s="228"/>
      <c r="B1962" s="304"/>
      <c r="C1962" s="304"/>
      <c r="D1962" s="282" t="s">
        <v>287</v>
      </c>
      <c r="E1962" s="218">
        <v>1.35</v>
      </c>
      <c r="F1962" s="218">
        <v>2.95</v>
      </c>
      <c r="G1962" s="218">
        <f t="shared" si="394"/>
        <v>8.6000000000000014</v>
      </c>
      <c r="H1962" s="218">
        <v>3</v>
      </c>
      <c r="I1962" s="218">
        <f t="shared" si="395"/>
        <v>3.9825000000000004</v>
      </c>
      <c r="J1962" s="219"/>
      <c r="K1962" s="218">
        <f t="shared" si="396"/>
        <v>0</v>
      </c>
      <c r="L1962" s="21"/>
      <c r="O1962" s="112"/>
      <c r="P1962" s="112"/>
      <c r="Q1962" s="112"/>
      <c r="R1962" s="112"/>
      <c r="S1962" s="112"/>
      <c r="T1962" s="112"/>
    </row>
    <row r="1963" spans="1:20" s="281" customFormat="1" ht="18" customHeight="1" x14ac:dyDescent="0.25">
      <c r="A1963" s="228"/>
      <c r="B1963" s="304"/>
      <c r="C1963" s="304"/>
      <c r="D1963" s="282" t="s">
        <v>288</v>
      </c>
      <c r="E1963" s="218">
        <v>2.74</v>
      </c>
      <c r="F1963" s="218">
        <v>1.3</v>
      </c>
      <c r="G1963" s="218">
        <f t="shared" si="394"/>
        <v>8.08</v>
      </c>
      <c r="H1963" s="218">
        <v>3</v>
      </c>
      <c r="I1963" s="218">
        <f t="shared" si="395"/>
        <v>3.5620000000000003</v>
      </c>
      <c r="J1963" s="219"/>
      <c r="K1963" s="218">
        <f t="shared" si="396"/>
        <v>0</v>
      </c>
      <c r="L1963" s="21"/>
      <c r="O1963" s="112"/>
      <c r="P1963" s="112"/>
      <c r="Q1963" s="112"/>
      <c r="R1963" s="112"/>
      <c r="S1963" s="112"/>
      <c r="T1963" s="112"/>
    </row>
    <row r="1964" spans="1:20" s="281" customFormat="1" ht="18" customHeight="1" x14ac:dyDescent="0.25">
      <c r="A1964" s="228"/>
      <c r="B1964" s="304"/>
      <c r="C1964" s="304"/>
      <c r="D1964" s="282" t="s">
        <v>291</v>
      </c>
      <c r="E1964" s="218">
        <v>1.8</v>
      </c>
      <c r="F1964" s="218">
        <v>4.45</v>
      </c>
      <c r="G1964" s="218">
        <f t="shared" si="394"/>
        <v>12.5</v>
      </c>
      <c r="H1964" s="218">
        <v>3</v>
      </c>
      <c r="I1964" s="218">
        <f t="shared" si="395"/>
        <v>8.01</v>
      </c>
      <c r="J1964" s="219"/>
      <c r="K1964" s="218">
        <f t="shared" si="396"/>
        <v>0</v>
      </c>
      <c r="L1964" s="21"/>
      <c r="O1964" s="112"/>
      <c r="P1964" s="112"/>
      <c r="Q1964" s="112"/>
      <c r="R1964" s="112"/>
      <c r="S1964" s="112"/>
      <c r="T1964" s="112"/>
    </row>
    <row r="1965" spans="1:20" s="281" customFormat="1" ht="18" customHeight="1" x14ac:dyDescent="0.25">
      <c r="A1965" s="228"/>
      <c r="B1965" s="304"/>
      <c r="C1965" s="304"/>
      <c r="D1965" s="282" t="s">
        <v>289</v>
      </c>
      <c r="E1965" s="218">
        <v>3.2</v>
      </c>
      <c r="F1965" s="218">
        <v>1.64</v>
      </c>
      <c r="G1965" s="218">
        <f t="shared" si="394"/>
        <v>9.68</v>
      </c>
      <c r="H1965" s="218">
        <v>3</v>
      </c>
      <c r="I1965" s="218">
        <f t="shared" si="395"/>
        <v>5.2480000000000002</v>
      </c>
      <c r="J1965" s="219"/>
      <c r="K1965" s="218">
        <f t="shared" si="396"/>
        <v>0</v>
      </c>
      <c r="L1965" s="21"/>
      <c r="O1965" s="112"/>
      <c r="P1965" s="112"/>
      <c r="Q1965" s="112"/>
      <c r="R1965" s="112"/>
      <c r="S1965" s="112"/>
      <c r="T1965" s="112"/>
    </row>
    <row r="1966" spans="1:20" s="281" customFormat="1" ht="18" customHeight="1" x14ac:dyDescent="0.25">
      <c r="A1966" s="228"/>
      <c r="B1966" s="304"/>
      <c r="C1966" s="304"/>
      <c r="D1966" s="282" t="s">
        <v>290</v>
      </c>
      <c r="E1966" s="218">
        <v>1.53</v>
      </c>
      <c r="F1966" s="218">
        <v>2</v>
      </c>
      <c r="G1966" s="218">
        <f t="shared" si="394"/>
        <v>7.0600000000000005</v>
      </c>
      <c r="H1966" s="218">
        <v>3</v>
      </c>
      <c r="I1966" s="218">
        <f t="shared" si="395"/>
        <v>3.06</v>
      </c>
      <c r="J1966" s="219"/>
      <c r="K1966" s="218">
        <f t="shared" si="396"/>
        <v>0</v>
      </c>
      <c r="L1966" s="21"/>
      <c r="O1966" s="112"/>
      <c r="P1966" s="112"/>
      <c r="Q1966" s="112"/>
      <c r="R1966" s="112"/>
      <c r="S1966" s="112"/>
      <c r="T1966" s="112"/>
    </row>
    <row r="1967" spans="1:20" s="281" customFormat="1" ht="18" customHeight="1" x14ac:dyDescent="0.25">
      <c r="A1967" s="228"/>
      <c r="B1967" s="304"/>
      <c r="C1967" s="304"/>
      <c r="D1967" s="282" t="s">
        <v>292</v>
      </c>
      <c r="E1967" s="218">
        <v>1.53</v>
      </c>
      <c r="F1967" s="218">
        <v>2</v>
      </c>
      <c r="G1967" s="218">
        <f t="shared" si="394"/>
        <v>7.0600000000000005</v>
      </c>
      <c r="H1967" s="218">
        <v>3</v>
      </c>
      <c r="I1967" s="218">
        <f t="shared" si="395"/>
        <v>3.06</v>
      </c>
      <c r="J1967" s="219"/>
      <c r="K1967" s="218">
        <f t="shared" si="396"/>
        <v>0</v>
      </c>
      <c r="L1967" s="21"/>
      <c r="O1967" s="112"/>
      <c r="P1967" s="112"/>
      <c r="Q1967" s="112"/>
      <c r="R1967" s="112"/>
      <c r="S1967" s="112"/>
      <c r="T1967" s="112"/>
    </row>
    <row r="1968" spans="1:20" s="281" customFormat="1" ht="18" customHeight="1" x14ac:dyDescent="0.25">
      <c r="A1968" s="228"/>
      <c r="B1968" s="304"/>
      <c r="C1968" s="304"/>
      <c r="D1968" s="282" t="s">
        <v>293</v>
      </c>
      <c r="E1968" s="218">
        <v>3.2</v>
      </c>
      <c r="F1968" s="218">
        <v>3.4</v>
      </c>
      <c r="G1968" s="218">
        <f t="shared" si="394"/>
        <v>13.2</v>
      </c>
      <c r="H1968" s="218">
        <v>3</v>
      </c>
      <c r="I1968" s="218">
        <f t="shared" si="395"/>
        <v>10.88</v>
      </c>
      <c r="J1968" s="219"/>
      <c r="K1968" s="218">
        <f t="shared" si="396"/>
        <v>0</v>
      </c>
      <c r="L1968" s="21"/>
      <c r="O1968" s="112"/>
      <c r="P1968" s="112"/>
      <c r="Q1968" s="112"/>
      <c r="R1968" s="112"/>
      <c r="S1968" s="112"/>
      <c r="T1968" s="112"/>
    </row>
    <row r="1969" spans="1:20" s="281" customFormat="1" ht="18" customHeight="1" x14ac:dyDescent="0.25">
      <c r="A1969" s="228"/>
      <c r="B1969" s="304"/>
      <c r="C1969" s="304"/>
      <c r="D1969" s="282" t="s">
        <v>294</v>
      </c>
      <c r="E1969" s="218">
        <v>3.2</v>
      </c>
      <c r="F1969" s="218">
        <v>4.5</v>
      </c>
      <c r="G1969" s="218">
        <f t="shared" si="394"/>
        <v>15.4</v>
      </c>
      <c r="H1969" s="218">
        <v>3</v>
      </c>
      <c r="I1969" s="218">
        <f t="shared" si="395"/>
        <v>14.4</v>
      </c>
      <c r="J1969" s="219"/>
      <c r="K1969" s="218">
        <f t="shared" si="396"/>
        <v>0</v>
      </c>
      <c r="L1969" s="21"/>
      <c r="O1969" s="112"/>
      <c r="P1969" s="112"/>
      <c r="Q1969" s="112"/>
      <c r="R1969" s="112"/>
      <c r="S1969" s="112"/>
      <c r="T1969" s="112"/>
    </row>
    <row r="1970" spans="1:20" s="281" customFormat="1" ht="18" customHeight="1" x14ac:dyDescent="0.25">
      <c r="A1970" s="228"/>
      <c r="B1970" s="304"/>
      <c r="C1970" s="304"/>
      <c r="D1970" s="282" t="s">
        <v>295</v>
      </c>
      <c r="E1970" s="218">
        <v>1.55</v>
      </c>
      <c r="F1970" s="218">
        <v>0.95</v>
      </c>
      <c r="G1970" s="218">
        <f t="shared" si="394"/>
        <v>5</v>
      </c>
      <c r="H1970" s="218">
        <v>3</v>
      </c>
      <c r="I1970" s="218">
        <f t="shared" si="395"/>
        <v>1.4724999999999999</v>
      </c>
      <c r="J1970" s="219"/>
      <c r="K1970" s="218">
        <f t="shared" si="396"/>
        <v>0</v>
      </c>
      <c r="L1970" s="21"/>
      <c r="O1970" s="112"/>
      <c r="P1970" s="112"/>
      <c r="Q1970" s="112"/>
      <c r="R1970" s="112"/>
      <c r="S1970" s="112"/>
      <c r="T1970" s="112"/>
    </row>
    <row r="1971" spans="1:20" s="281" customFormat="1" ht="18" customHeight="1" x14ac:dyDescent="0.25">
      <c r="A1971" s="228"/>
      <c r="B1971" s="304"/>
      <c r="C1971" s="304"/>
      <c r="D1971" s="282"/>
      <c r="E1971" s="218"/>
      <c r="F1971" s="218"/>
      <c r="G1971" s="218"/>
      <c r="H1971" s="218"/>
      <c r="I1971" s="218"/>
      <c r="J1971" s="219"/>
      <c r="K1971" s="311">
        <f>SUM(K1956:K1970)</f>
        <v>0</v>
      </c>
      <c r="L1971" s="21"/>
      <c r="O1971" s="112"/>
      <c r="P1971" s="112"/>
      <c r="Q1971" s="112"/>
      <c r="R1971" s="112"/>
      <c r="S1971" s="112"/>
      <c r="T1971" s="112"/>
    </row>
    <row r="1972" spans="1:20" s="281" customFormat="1" ht="46.5" customHeight="1" x14ac:dyDescent="0.25">
      <c r="A1972" s="228"/>
      <c r="B1972" s="312" t="str">
        <f>'Planila Orçamentária'!C172</f>
        <v xml:space="preserve">Luminária fluorescente2x20W </v>
      </c>
      <c r="C1972" s="304"/>
      <c r="D1972" s="282"/>
      <c r="E1972" s="218"/>
      <c r="F1972" s="218"/>
      <c r="G1972" s="218"/>
      <c r="H1972" s="218"/>
      <c r="I1972" s="218"/>
      <c r="J1972" s="219"/>
      <c r="K1972" s="311"/>
      <c r="L1972" s="21"/>
      <c r="O1972" s="112"/>
      <c r="P1972" s="112"/>
      <c r="Q1972" s="112"/>
      <c r="R1972" s="112"/>
      <c r="S1972" s="112"/>
      <c r="T1972" s="112"/>
    </row>
    <row r="1973" spans="1:20" s="281" customFormat="1" ht="18" customHeight="1" x14ac:dyDescent="0.25">
      <c r="A1973" s="228"/>
      <c r="B1973" s="304"/>
      <c r="C1973" s="304"/>
      <c r="D1973" s="282" t="s">
        <v>282</v>
      </c>
      <c r="E1973" s="218">
        <v>4.3499999999999996</v>
      </c>
      <c r="F1973" s="218">
        <v>4.3</v>
      </c>
      <c r="G1973" s="218">
        <f>E1973*2+F1973*2</f>
        <v>17.299999999999997</v>
      </c>
      <c r="H1973" s="218">
        <v>3</v>
      </c>
      <c r="I1973" s="218">
        <f>E1973*F1973</f>
        <v>18.704999999999998</v>
      </c>
      <c r="J1973" s="219"/>
      <c r="K1973" s="218">
        <f>J1973</f>
        <v>0</v>
      </c>
      <c r="L1973" s="21"/>
      <c r="O1973" s="112"/>
      <c r="P1973" s="112"/>
      <c r="Q1973" s="112"/>
      <c r="R1973" s="112"/>
      <c r="S1973" s="112"/>
      <c r="T1973" s="112"/>
    </row>
    <row r="1974" spans="1:20" s="281" customFormat="1" ht="18" customHeight="1" x14ac:dyDescent="0.25">
      <c r="A1974" s="228"/>
      <c r="B1974" s="304"/>
      <c r="C1974" s="304"/>
      <c r="D1974" s="282" t="s">
        <v>283</v>
      </c>
      <c r="E1974" s="218">
        <v>2.85</v>
      </c>
      <c r="F1974" s="218">
        <v>4</v>
      </c>
      <c r="G1974" s="218">
        <f t="shared" ref="G1974:G1987" si="397">E1974*2+F1974*2</f>
        <v>13.7</v>
      </c>
      <c r="H1974" s="218">
        <v>3</v>
      </c>
      <c r="I1974" s="218">
        <f t="shared" ref="I1974:I1987" si="398">E1974*F1974</f>
        <v>11.4</v>
      </c>
      <c r="J1974" s="219"/>
      <c r="K1974" s="218">
        <f t="shared" ref="K1974:K1987" si="399">J1974</f>
        <v>0</v>
      </c>
      <c r="L1974" s="21"/>
      <c r="O1974" s="112"/>
      <c r="P1974" s="112"/>
      <c r="Q1974" s="112"/>
      <c r="R1974" s="112"/>
      <c r="S1974" s="112"/>
      <c r="T1974" s="112"/>
    </row>
    <row r="1975" spans="1:20" s="281" customFormat="1" ht="18" customHeight="1" x14ac:dyDescent="0.25">
      <c r="A1975" s="228"/>
      <c r="B1975" s="304"/>
      <c r="C1975" s="304"/>
      <c r="D1975" s="282" t="s">
        <v>298</v>
      </c>
      <c r="E1975" s="218">
        <v>2.85</v>
      </c>
      <c r="F1975" s="218">
        <v>4</v>
      </c>
      <c r="G1975" s="218">
        <f t="shared" si="397"/>
        <v>13.7</v>
      </c>
      <c r="H1975" s="218">
        <v>3</v>
      </c>
      <c r="I1975" s="218">
        <f t="shared" si="398"/>
        <v>11.4</v>
      </c>
      <c r="J1975" s="219"/>
      <c r="K1975" s="218">
        <f t="shared" si="399"/>
        <v>0</v>
      </c>
      <c r="L1975" s="21"/>
      <c r="O1975" s="112"/>
      <c r="P1975" s="112"/>
      <c r="Q1975" s="112"/>
      <c r="R1975" s="112"/>
      <c r="S1975" s="112"/>
      <c r="T1975" s="112"/>
    </row>
    <row r="1976" spans="1:20" s="281" customFormat="1" ht="18" customHeight="1" x14ac:dyDescent="0.25">
      <c r="A1976" s="228"/>
      <c r="B1976" s="304"/>
      <c r="C1976" s="304"/>
      <c r="D1976" s="282" t="s">
        <v>284</v>
      </c>
      <c r="E1976" s="218">
        <v>4.3499999999999996</v>
      </c>
      <c r="F1976" s="218">
        <v>4.3499999999999996</v>
      </c>
      <c r="G1976" s="218">
        <f t="shared" si="397"/>
        <v>17.399999999999999</v>
      </c>
      <c r="H1976" s="218">
        <v>3</v>
      </c>
      <c r="I1976" s="218">
        <f t="shared" si="398"/>
        <v>18.922499999999996</v>
      </c>
      <c r="J1976" s="219"/>
      <c r="K1976" s="218">
        <f t="shared" si="399"/>
        <v>0</v>
      </c>
      <c r="L1976" s="21"/>
      <c r="O1976" s="112"/>
      <c r="P1976" s="112"/>
      <c r="Q1976" s="112"/>
      <c r="R1976" s="112"/>
      <c r="S1976" s="112"/>
      <c r="T1976" s="112"/>
    </row>
    <row r="1977" spans="1:20" s="281" customFormat="1" ht="18" customHeight="1" x14ac:dyDescent="0.25">
      <c r="A1977" s="228"/>
      <c r="B1977" s="304"/>
      <c r="C1977" s="304"/>
      <c r="D1977" s="282" t="s">
        <v>285</v>
      </c>
      <c r="E1977" s="218">
        <v>2.74</v>
      </c>
      <c r="F1977" s="218">
        <v>3</v>
      </c>
      <c r="G1977" s="218">
        <f t="shared" si="397"/>
        <v>11.48</v>
      </c>
      <c r="H1977" s="218">
        <v>3</v>
      </c>
      <c r="I1977" s="218">
        <f t="shared" si="398"/>
        <v>8.2200000000000006</v>
      </c>
      <c r="J1977" s="219"/>
      <c r="K1977" s="218">
        <f t="shared" si="399"/>
        <v>0</v>
      </c>
      <c r="L1977" s="21"/>
      <c r="O1977" s="112"/>
      <c r="P1977" s="112"/>
      <c r="Q1977" s="112"/>
      <c r="R1977" s="112"/>
      <c r="S1977" s="112"/>
      <c r="T1977" s="112"/>
    </row>
    <row r="1978" spans="1:20" s="281" customFormat="1" ht="18" customHeight="1" x14ac:dyDescent="0.25">
      <c r="A1978" s="228"/>
      <c r="B1978" s="304"/>
      <c r="C1978" s="304"/>
      <c r="D1978" s="282" t="s">
        <v>286</v>
      </c>
      <c r="E1978" s="218">
        <v>1.35</v>
      </c>
      <c r="F1978" s="218">
        <v>10.3</v>
      </c>
      <c r="G1978" s="218">
        <f t="shared" si="397"/>
        <v>23.3</v>
      </c>
      <c r="H1978" s="218">
        <v>3</v>
      </c>
      <c r="I1978" s="218">
        <f t="shared" si="398"/>
        <v>13.905000000000001</v>
      </c>
      <c r="J1978" s="219"/>
      <c r="K1978" s="218">
        <f t="shared" si="399"/>
        <v>0</v>
      </c>
      <c r="L1978" s="21"/>
      <c r="O1978" s="112"/>
      <c r="P1978" s="112"/>
      <c r="Q1978" s="112"/>
      <c r="R1978" s="112"/>
      <c r="S1978" s="112"/>
      <c r="T1978" s="112"/>
    </row>
    <row r="1979" spans="1:20" s="281" customFormat="1" ht="18" customHeight="1" x14ac:dyDescent="0.25">
      <c r="A1979" s="228"/>
      <c r="B1979" s="304"/>
      <c r="C1979" s="304"/>
      <c r="D1979" s="282" t="s">
        <v>287</v>
      </c>
      <c r="E1979" s="218">
        <v>1.35</v>
      </c>
      <c r="F1979" s="218">
        <v>2.95</v>
      </c>
      <c r="G1979" s="218">
        <f t="shared" si="397"/>
        <v>8.6000000000000014</v>
      </c>
      <c r="H1979" s="218">
        <v>3</v>
      </c>
      <c r="I1979" s="218">
        <f t="shared" si="398"/>
        <v>3.9825000000000004</v>
      </c>
      <c r="J1979" s="219"/>
      <c r="K1979" s="218">
        <f t="shared" si="399"/>
        <v>0</v>
      </c>
      <c r="L1979" s="21"/>
      <c r="O1979" s="112"/>
      <c r="P1979" s="112"/>
      <c r="Q1979" s="112"/>
      <c r="R1979" s="112"/>
      <c r="S1979" s="112"/>
      <c r="T1979" s="112"/>
    </row>
    <row r="1980" spans="1:20" s="281" customFormat="1" ht="18" customHeight="1" x14ac:dyDescent="0.25">
      <c r="A1980" s="228"/>
      <c r="B1980" s="304"/>
      <c r="C1980" s="304"/>
      <c r="D1980" s="282" t="s">
        <v>288</v>
      </c>
      <c r="E1980" s="218">
        <v>2.74</v>
      </c>
      <c r="F1980" s="218">
        <v>1.3</v>
      </c>
      <c r="G1980" s="218">
        <f t="shared" si="397"/>
        <v>8.08</v>
      </c>
      <c r="H1980" s="218">
        <v>3</v>
      </c>
      <c r="I1980" s="218">
        <f t="shared" si="398"/>
        <v>3.5620000000000003</v>
      </c>
      <c r="J1980" s="219"/>
      <c r="K1980" s="218">
        <f t="shared" si="399"/>
        <v>0</v>
      </c>
      <c r="L1980" s="21"/>
      <c r="O1980" s="112"/>
      <c r="P1980" s="112"/>
      <c r="Q1980" s="112"/>
      <c r="R1980" s="112"/>
      <c r="S1980" s="112"/>
      <c r="T1980" s="112"/>
    </row>
    <row r="1981" spans="1:20" s="281" customFormat="1" ht="18" customHeight="1" x14ac:dyDescent="0.25">
      <c r="A1981" s="228"/>
      <c r="B1981" s="304"/>
      <c r="C1981" s="304"/>
      <c r="D1981" s="282" t="s">
        <v>291</v>
      </c>
      <c r="E1981" s="218">
        <v>1.8</v>
      </c>
      <c r="F1981" s="218">
        <v>4.45</v>
      </c>
      <c r="G1981" s="218">
        <f t="shared" si="397"/>
        <v>12.5</v>
      </c>
      <c r="H1981" s="218">
        <v>3</v>
      </c>
      <c r="I1981" s="218">
        <f t="shared" si="398"/>
        <v>8.01</v>
      </c>
      <c r="J1981" s="219"/>
      <c r="K1981" s="218">
        <f t="shared" si="399"/>
        <v>0</v>
      </c>
      <c r="L1981" s="21"/>
      <c r="O1981" s="112"/>
      <c r="P1981" s="112"/>
      <c r="Q1981" s="112"/>
      <c r="R1981" s="112"/>
      <c r="S1981" s="112"/>
      <c r="T1981" s="112"/>
    </row>
    <row r="1982" spans="1:20" s="281" customFormat="1" ht="18" customHeight="1" x14ac:dyDescent="0.25">
      <c r="A1982" s="228"/>
      <c r="B1982" s="304"/>
      <c r="C1982" s="304"/>
      <c r="D1982" s="282" t="s">
        <v>289</v>
      </c>
      <c r="E1982" s="218">
        <v>3.2</v>
      </c>
      <c r="F1982" s="218">
        <v>1.64</v>
      </c>
      <c r="G1982" s="218">
        <f t="shared" si="397"/>
        <v>9.68</v>
      </c>
      <c r="H1982" s="218">
        <v>3</v>
      </c>
      <c r="I1982" s="218">
        <f t="shared" si="398"/>
        <v>5.2480000000000002</v>
      </c>
      <c r="J1982" s="219"/>
      <c r="K1982" s="218">
        <f t="shared" si="399"/>
        <v>0</v>
      </c>
      <c r="L1982" s="21"/>
      <c r="O1982" s="112"/>
      <c r="P1982" s="112"/>
      <c r="Q1982" s="112"/>
      <c r="R1982" s="112"/>
      <c r="S1982" s="112"/>
      <c r="T1982" s="112"/>
    </row>
    <row r="1983" spans="1:20" s="281" customFormat="1" ht="18" customHeight="1" x14ac:dyDescent="0.25">
      <c r="A1983" s="228"/>
      <c r="B1983" s="304"/>
      <c r="C1983" s="304"/>
      <c r="D1983" s="282" t="s">
        <v>290</v>
      </c>
      <c r="E1983" s="218">
        <v>1.53</v>
      </c>
      <c r="F1983" s="218">
        <v>2</v>
      </c>
      <c r="G1983" s="218">
        <f t="shared" si="397"/>
        <v>7.0600000000000005</v>
      </c>
      <c r="H1983" s="218">
        <v>3</v>
      </c>
      <c r="I1983" s="218">
        <f t="shared" si="398"/>
        <v>3.06</v>
      </c>
      <c r="J1983" s="219"/>
      <c r="K1983" s="218">
        <f t="shared" si="399"/>
        <v>0</v>
      </c>
      <c r="L1983" s="21"/>
      <c r="O1983" s="112"/>
      <c r="P1983" s="112"/>
      <c r="Q1983" s="112"/>
      <c r="R1983" s="112"/>
      <c r="S1983" s="112"/>
      <c r="T1983" s="112"/>
    </row>
    <row r="1984" spans="1:20" s="281" customFormat="1" ht="18" customHeight="1" x14ac:dyDescent="0.25">
      <c r="A1984" s="228"/>
      <c r="B1984" s="304"/>
      <c r="C1984" s="304"/>
      <c r="D1984" s="282" t="s">
        <v>292</v>
      </c>
      <c r="E1984" s="218">
        <v>1.53</v>
      </c>
      <c r="F1984" s="218">
        <v>2</v>
      </c>
      <c r="G1984" s="218">
        <f t="shared" si="397"/>
        <v>7.0600000000000005</v>
      </c>
      <c r="H1984" s="218">
        <v>3</v>
      </c>
      <c r="I1984" s="218">
        <f t="shared" si="398"/>
        <v>3.06</v>
      </c>
      <c r="J1984" s="219"/>
      <c r="K1984" s="218">
        <f t="shared" si="399"/>
        <v>0</v>
      </c>
      <c r="L1984" s="21"/>
      <c r="O1984" s="112"/>
      <c r="P1984" s="112"/>
      <c r="Q1984" s="112"/>
      <c r="R1984" s="112"/>
      <c r="S1984" s="112"/>
      <c r="T1984" s="112"/>
    </row>
    <row r="1985" spans="1:20" s="281" customFormat="1" ht="18" customHeight="1" x14ac:dyDescent="0.25">
      <c r="A1985" s="228"/>
      <c r="B1985" s="304"/>
      <c r="C1985" s="304"/>
      <c r="D1985" s="282" t="s">
        <v>293</v>
      </c>
      <c r="E1985" s="218">
        <v>3.2</v>
      </c>
      <c r="F1985" s="218">
        <v>3.4</v>
      </c>
      <c r="G1985" s="218">
        <f t="shared" si="397"/>
        <v>13.2</v>
      </c>
      <c r="H1985" s="218">
        <v>3</v>
      </c>
      <c r="I1985" s="218">
        <f t="shared" si="398"/>
        <v>10.88</v>
      </c>
      <c r="J1985" s="219"/>
      <c r="K1985" s="218">
        <f t="shared" si="399"/>
        <v>0</v>
      </c>
      <c r="L1985" s="21"/>
      <c r="O1985" s="112"/>
      <c r="P1985" s="112"/>
      <c r="Q1985" s="112"/>
      <c r="R1985" s="112"/>
      <c r="S1985" s="112"/>
      <c r="T1985" s="112"/>
    </row>
    <row r="1986" spans="1:20" s="281" customFormat="1" ht="18" customHeight="1" x14ac:dyDescent="0.25">
      <c r="A1986" s="228"/>
      <c r="B1986" s="304"/>
      <c r="C1986" s="304"/>
      <c r="D1986" s="282" t="s">
        <v>294</v>
      </c>
      <c r="E1986" s="218">
        <v>3.2</v>
      </c>
      <c r="F1986" s="218">
        <v>4.5</v>
      </c>
      <c r="G1986" s="218">
        <f t="shared" si="397"/>
        <v>15.4</v>
      </c>
      <c r="H1986" s="218">
        <v>3</v>
      </c>
      <c r="I1986" s="218">
        <f t="shared" si="398"/>
        <v>14.4</v>
      </c>
      <c r="J1986" s="219"/>
      <c r="K1986" s="218">
        <f t="shared" si="399"/>
        <v>0</v>
      </c>
      <c r="L1986" s="21"/>
      <c r="O1986" s="112"/>
      <c r="P1986" s="112"/>
      <c r="Q1986" s="112"/>
      <c r="R1986" s="112"/>
      <c r="S1986" s="112"/>
      <c r="T1986" s="112"/>
    </row>
    <row r="1987" spans="1:20" s="281" customFormat="1" ht="18" customHeight="1" x14ac:dyDescent="0.25">
      <c r="A1987" s="228"/>
      <c r="B1987" s="304"/>
      <c r="C1987" s="304"/>
      <c r="D1987" s="282" t="s">
        <v>295</v>
      </c>
      <c r="E1987" s="218">
        <v>1.55</v>
      </c>
      <c r="F1987" s="218">
        <v>0.95</v>
      </c>
      <c r="G1987" s="218">
        <f t="shared" si="397"/>
        <v>5</v>
      </c>
      <c r="H1987" s="218">
        <v>3</v>
      </c>
      <c r="I1987" s="218">
        <f t="shared" si="398"/>
        <v>1.4724999999999999</v>
      </c>
      <c r="J1987" s="219"/>
      <c r="K1987" s="218">
        <f t="shared" si="399"/>
        <v>0</v>
      </c>
      <c r="L1987" s="21"/>
      <c r="O1987" s="112"/>
      <c r="P1987" s="112"/>
      <c r="Q1987" s="112"/>
      <c r="R1987" s="112"/>
      <c r="S1987" s="112"/>
      <c r="T1987" s="112"/>
    </row>
    <row r="1988" spans="1:20" s="281" customFormat="1" ht="18" customHeight="1" x14ac:dyDescent="0.25">
      <c r="A1988" s="228"/>
      <c r="B1988" s="304"/>
      <c r="C1988" s="304"/>
      <c r="D1988" s="282"/>
      <c r="E1988" s="218"/>
      <c r="F1988" s="218"/>
      <c r="G1988" s="218"/>
      <c r="H1988" s="218"/>
      <c r="I1988" s="218"/>
      <c r="J1988" s="219"/>
      <c r="K1988" s="311">
        <f>SUM(K1973:K1987)</f>
        <v>0</v>
      </c>
      <c r="L1988" s="21"/>
      <c r="O1988" s="112"/>
      <c r="P1988" s="112"/>
      <c r="Q1988" s="112"/>
      <c r="R1988" s="112"/>
      <c r="S1988" s="112"/>
      <c r="T1988" s="112"/>
    </row>
    <row r="1989" spans="1:20" s="281" customFormat="1" ht="45" customHeight="1" x14ac:dyDescent="0.25">
      <c r="A1989" s="228"/>
      <c r="B1989" s="312" t="str">
        <f>'Planila Orçamentária'!C173</f>
        <v>Quadro de distribuição para 18 circuitos, com barramento</v>
      </c>
      <c r="C1989" s="304"/>
      <c r="D1989" s="282"/>
      <c r="E1989" s="218"/>
      <c r="F1989" s="218"/>
      <c r="G1989" s="218"/>
      <c r="H1989" s="218"/>
      <c r="I1989" s="218"/>
      <c r="J1989" s="219"/>
      <c r="K1989" s="311"/>
      <c r="L1989" s="21"/>
      <c r="O1989" s="112"/>
      <c r="P1989" s="112"/>
      <c r="Q1989" s="112"/>
      <c r="R1989" s="112"/>
      <c r="S1989" s="112"/>
      <c r="T1989" s="112"/>
    </row>
    <row r="1990" spans="1:20" s="281" customFormat="1" ht="18" customHeight="1" x14ac:dyDescent="0.25">
      <c r="A1990" s="228"/>
      <c r="B1990" s="304"/>
      <c r="C1990" s="304"/>
      <c r="D1990" s="282" t="s">
        <v>282</v>
      </c>
      <c r="E1990" s="218">
        <v>4.3499999999999996</v>
      </c>
      <c r="F1990" s="218">
        <v>4.3</v>
      </c>
      <c r="G1990" s="218">
        <f>E1990*2+F1990*2</f>
        <v>17.299999999999997</v>
      </c>
      <c r="H1990" s="218">
        <v>3</v>
      </c>
      <c r="I1990" s="218">
        <f>E1990*F1990</f>
        <v>18.704999999999998</v>
      </c>
      <c r="J1990" s="219"/>
      <c r="K1990" s="218">
        <f>J1990</f>
        <v>0</v>
      </c>
      <c r="L1990" s="21"/>
      <c r="O1990" s="112"/>
      <c r="P1990" s="112"/>
      <c r="Q1990" s="112"/>
      <c r="R1990" s="112"/>
      <c r="S1990" s="112"/>
      <c r="T1990" s="112"/>
    </row>
    <row r="1991" spans="1:20" s="281" customFormat="1" ht="18" customHeight="1" x14ac:dyDescent="0.25">
      <c r="A1991" s="228"/>
      <c r="B1991" s="304"/>
      <c r="C1991" s="304"/>
      <c r="D1991" s="282" t="s">
        <v>283</v>
      </c>
      <c r="E1991" s="218">
        <v>2.85</v>
      </c>
      <c r="F1991" s="218">
        <v>4</v>
      </c>
      <c r="G1991" s="218">
        <f t="shared" ref="G1991:G2004" si="400">E1991*2+F1991*2</f>
        <v>13.7</v>
      </c>
      <c r="H1991" s="218">
        <v>3</v>
      </c>
      <c r="I1991" s="218">
        <f t="shared" ref="I1991:I2004" si="401">E1991*F1991</f>
        <v>11.4</v>
      </c>
      <c r="J1991" s="219"/>
      <c r="K1991" s="218">
        <f t="shared" ref="K1991:K2004" si="402">J1991</f>
        <v>0</v>
      </c>
      <c r="L1991" s="21"/>
      <c r="O1991" s="112"/>
      <c r="P1991" s="112"/>
      <c r="Q1991" s="112"/>
      <c r="R1991" s="112"/>
      <c r="S1991" s="112"/>
      <c r="T1991" s="112"/>
    </row>
    <row r="1992" spans="1:20" s="281" customFormat="1" ht="18" customHeight="1" x14ac:dyDescent="0.25">
      <c r="A1992" s="228"/>
      <c r="B1992" s="304"/>
      <c r="C1992" s="304"/>
      <c r="D1992" s="282" t="s">
        <v>298</v>
      </c>
      <c r="E1992" s="218">
        <v>2.85</v>
      </c>
      <c r="F1992" s="218">
        <v>4</v>
      </c>
      <c r="G1992" s="218">
        <f t="shared" si="400"/>
        <v>13.7</v>
      </c>
      <c r="H1992" s="218">
        <v>3</v>
      </c>
      <c r="I1992" s="218">
        <f t="shared" si="401"/>
        <v>11.4</v>
      </c>
      <c r="J1992" s="219"/>
      <c r="K1992" s="218">
        <f t="shared" si="402"/>
        <v>0</v>
      </c>
      <c r="L1992" s="21"/>
      <c r="O1992" s="112"/>
      <c r="P1992" s="112"/>
      <c r="Q1992" s="112"/>
      <c r="R1992" s="112"/>
      <c r="S1992" s="112"/>
      <c r="T1992" s="112"/>
    </row>
    <row r="1993" spans="1:20" s="281" customFormat="1" ht="18" customHeight="1" x14ac:dyDescent="0.25">
      <c r="A1993" s="228"/>
      <c r="B1993" s="304"/>
      <c r="C1993" s="304"/>
      <c r="D1993" s="282" t="s">
        <v>284</v>
      </c>
      <c r="E1993" s="218">
        <v>4.3499999999999996</v>
      </c>
      <c r="F1993" s="218">
        <v>4.3499999999999996</v>
      </c>
      <c r="G1993" s="218">
        <f t="shared" si="400"/>
        <v>17.399999999999999</v>
      </c>
      <c r="H1993" s="218">
        <v>3</v>
      </c>
      <c r="I1993" s="218">
        <f t="shared" si="401"/>
        <v>18.922499999999996</v>
      </c>
      <c r="J1993" s="219"/>
      <c r="K1993" s="218">
        <f t="shared" si="402"/>
        <v>0</v>
      </c>
      <c r="L1993" s="21"/>
      <c r="O1993" s="112"/>
      <c r="P1993" s="112"/>
      <c r="Q1993" s="112"/>
      <c r="R1993" s="112"/>
      <c r="S1993" s="112"/>
      <c r="T1993" s="112"/>
    </row>
    <row r="1994" spans="1:20" s="281" customFormat="1" ht="18" customHeight="1" x14ac:dyDescent="0.25">
      <c r="A1994" s="228"/>
      <c r="B1994" s="304"/>
      <c r="C1994" s="304"/>
      <c r="D1994" s="282" t="s">
        <v>285</v>
      </c>
      <c r="E1994" s="218">
        <v>2.74</v>
      </c>
      <c r="F1994" s="218">
        <v>3</v>
      </c>
      <c r="G1994" s="218">
        <f t="shared" si="400"/>
        <v>11.48</v>
      </c>
      <c r="H1994" s="218">
        <v>3</v>
      </c>
      <c r="I1994" s="218">
        <f t="shared" si="401"/>
        <v>8.2200000000000006</v>
      </c>
      <c r="J1994" s="219"/>
      <c r="K1994" s="218">
        <f t="shared" si="402"/>
        <v>0</v>
      </c>
      <c r="L1994" s="21"/>
      <c r="O1994" s="112"/>
      <c r="P1994" s="112"/>
      <c r="Q1994" s="112"/>
      <c r="R1994" s="112"/>
      <c r="S1994" s="112"/>
      <c r="T1994" s="112"/>
    </row>
    <row r="1995" spans="1:20" s="281" customFormat="1" ht="18" customHeight="1" x14ac:dyDescent="0.25">
      <c r="A1995" s="228"/>
      <c r="B1995" s="304"/>
      <c r="C1995" s="304"/>
      <c r="D1995" s="282" t="s">
        <v>286</v>
      </c>
      <c r="E1995" s="218">
        <v>1.35</v>
      </c>
      <c r="F1995" s="218">
        <v>10.3</v>
      </c>
      <c r="G1995" s="218">
        <f t="shared" si="400"/>
        <v>23.3</v>
      </c>
      <c r="H1995" s="218">
        <v>3</v>
      </c>
      <c r="I1995" s="218">
        <f t="shared" si="401"/>
        <v>13.905000000000001</v>
      </c>
      <c r="J1995" s="219"/>
      <c r="K1995" s="218">
        <f t="shared" si="402"/>
        <v>0</v>
      </c>
      <c r="L1995" s="21"/>
      <c r="O1995" s="112"/>
      <c r="P1995" s="112"/>
      <c r="Q1995" s="112"/>
      <c r="R1995" s="112"/>
      <c r="S1995" s="112"/>
      <c r="T1995" s="112"/>
    </row>
    <row r="1996" spans="1:20" s="281" customFormat="1" ht="18" customHeight="1" x14ac:dyDescent="0.25">
      <c r="A1996" s="228"/>
      <c r="B1996" s="304"/>
      <c r="C1996" s="304"/>
      <c r="D1996" s="282" t="s">
        <v>287</v>
      </c>
      <c r="E1996" s="218">
        <v>1.35</v>
      </c>
      <c r="F1996" s="218">
        <v>2.95</v>
      </c>
      <c r="G1996" s="218">
        <f t="shared" si="400"/>
        <v>8.6000000000000014</v>
      </c>
      <c r="H1996" s="218">
        <v>3</v>
      </c>
      <c r="I1996" s="218">
        <f t="shared" si="401"/>
        <v>3.9825000000000004</v>
      </c>
      <c r="J1996" s="219"/>
      <c r="K1996" s="218">
        <f t="shared" si="402"/>
        <v>0</v>
      </c>
      <c r="L1996" s="21"/>
      <c r="O1996" s="112"/>
      <c r="P1996" s="112"/>
      <c r="Q1996" s="112"/>
      <c r="R1996" s="112"/>
      <c r="S1996" s="112"/>
      <c r="T1996" s="112"/>
    </row>
    <row r="1997" spans="1:20" s="281" customFormat="1" ht="18" customHeight="1" x14ac:dyDescent="0.25">
      <c r="A1997" s="228"/>
      <c r="B1997" s="304"/>
      <c r="C1997" s="304"/>
      <c r="D1997" s="282" t="s">
        <v>288</v>
      </c>
      <c r="E1997" s="218">
        <v>2.74</v>
      </c>
      <c r="F1997" s="218">
        <v>1.3</v>
      </c>
      <c r="G1997" s="218">
        <f t="shared" si="400"/>
        <v>8.08</v>
      </c>
      <c r="H1997" s="218">
        <v>3</v>
      </c>
      <c r="I1997" s="218">
        <f t="shared" si="401"/>
        <v>3.5620000000000003</v>
      </c>
      <c r="J1997" s="219">
        <v>1</v>
      </c>
      <c r="K1997" s="218">
        <f t="shared" si="402"/>
        <v>1</v>
      </c>
      <c r="L1997" s="21"/>
      <c r="O1997" s="112"/>
      <c r="P1997" s="112"/>
      <c r="Q1997" s="112"/>
      <c r="R1997" s="112"/>
      <c r="S1997" s="112"/>
      <c r="T1997" s="112"/>
    </row>
    <row r="1998" spans="1:20" s="281" customFormat="1" ht="18" customHeight="1" x14ac:dyDescent="0.25">
      <c r="A1998" s="228"/>
      <c r="B1998" s="304"/>
      <c r="C1998" s="304"/>
      <c r="D1998" s="282" t="s">
        <v>291</v>
      </c>
      <c r="E1998" s="218">
        <v>1.8</v>
      </c>
      <c r="F1998" s="218">
        <v>4.45</v>
      </c>
      <c r="G1998" s="218">
        <f t="shared" si="400"/>
        <v>12.5</v>
      </c>
      <c r="H1998" s="218">
        <v>3</v>
      </c>
      <c r="I1998" s="218">
        <f t="shared" si="401"/>
        <v>8.01</v>
      </c>
      <c r="J1998" s="219"/>
      <c r="K1998" s="218">
        <f t="shared" si="402"/>
        <v>0</v>
      </c>
      <c r="L1998" s="21"/>
      <c r="O1998" s="112"/>
      <c r="P1998" s="112"/>
      <c r="Q1998" s="112"/>
      <c r="R1998" s="112"/>
      <c r="S1998" s="112"/>
      <c r="T1998" s="112"/>
    </row>
    <row r="1999" spans="1:20" s="281" customFormat="1" ht="18" customHeight="1" x14ac:dyDescent="0.25">
      <c r="A1999" s="228"/>
      <c r="B1999" s="304"/>
      <c r="C1999" s="304"/>
      <c r="D1999" s="282" t="s">
        <v>289</v>
      </c>
      <c r="E1999" s="218">
        <v>3.2</v>
      </c>
      <c r="F1999" s="218">
        <v>1.64</v>
      </c>
      <c r="G1999" s="218">
        <f t="shared" si="400"/>
        <v>9.68</v>
      </c>
      <c r="H1999" s="218">
        <v>3</v>
      </c>
      <c r="I1999" s="218">
        <f t="shared" si="401"/>
        <v>5.2480000000000002</v>
      </c>
      <c r="J1999" s="219"/>
      <c r="K1999" s="218">
        <f t="shared" si="402"/>
        <v>0</v>
      </c>
      <c r="L1999" s="21"/>
      <c r="O1999" s="112"/>
      <c r="P1999" s="112"/>
      <c r="Q1999" s="112"/>
      <c r="R1999" s="112"/>
      <c r="S1999" s="112"/>
      <c r="T1999" s="112"/>
    </row>
    <row r="2000" spans="1:20" s="281" customFormat="1" ht="18" customHeight="1" x14ac:dyDescent="0.25">
      <c r="A2000" s="228"/>
      <c r="B2000" s="304"/>
      <c r="C2000" s="304"/>
      <c r="D2000" s="282" t="s">
        <v>290</v>
      </c>
      <c r="E2000" s="218">
        <v>1.53</v>
      </c>
      <c r="F2000" s="218">
        <v>2</v>
      </c>
      <c r="G2000" s="218">
        <f t="shared" si="400"/>
        <v>7.0600000000000005</v>
      </c>
      <c r="H2000" s="218">
        <v>3</v>
      </c>
      <c r="I2000" s="218">
        <f t="shared" si="401"/>
        <v>3.06</v>
      </c>
      <c r="J2000" s="219"/>
      <c r="K2000" s="218">
        <f t="shared" si="402"/>
        <v>0</v>
      </c>
      <c r="L2000" s="21"/>
      <c r="O2000" s="112"/>
      <c r="P2000" s="112"/>
      <c r="Q2000" s="112"/>
      <c r="R2000" s="112"/>
      <c r="S2000" s="112"/>
      <c r="T2000" s="112"/>
    </row>
    <row r="2001" spans="1:20" s="281" customFormat="1" ht="18" customHeight="1" x14ac:dyDescent="0.25">
      <c r="A2001" s="228"/>
      <c r="B2001" s="304"/>
      <c r="C2001" s="304"/>
      <c r="D2001" s="282" t="s">
        <v>292</v>
      </c>
      <c r="E2001" s="218">
        <v>1.53</v>
      </c>
      <c r="F2001" s="218">
        <v>2</v>
      </c>
      <c r="G2001" s="218">
        <f t="shared" si="400"/>
        <v>7.0600000000000005</v>
      </c>
      <c r="H2001" s="218">
        <v>3</v>
      </c>
      <c r="I2001" s="218">
        <f t="shared" si="401"/>
        <v>3.06</v>
      </c>
      <c r="J2001" s="219"/>
      <c r="K2001" s="218">
        <f t="shared" si="402"/>
        <v>0</v>
      </c>
      <c r="L2001" s="21"/>
      <c r="O2001" s="112"/>
      <c r="P2001" s="112"/>
      <c r="Q2001" s="112"/>
      <c r="R2001" s="112"/>
      <c r="S2001" s="112"/>
      <c r="T2001" s="112"/>
    </row>
    <row r="2002" spans="1:20" s="281" customFormat="1" ht="18" customHeight="1" x14ac:dyDescent="0.25">
      <c r="A2002" s="228"/>
      <c r="B2002" s="304"/>
      <c r="C2002" s="304"/>
      <c r="D2002" s="282" t="s">
        <v>293</v>
      </c>
      <c r="E2002" s="218">
        <v>3.2</v>
      </c>
      <c r="F2002" s="218">
        <v>3.4</v>
      </c>
      <c r="G2002" s="218">
        <f t="shared" si="400"/>
        <v>13.2</v>
      </c>
      <c r="H2002" s="218">
        <v>3</v>
      </c>
      <c r="I2002" s="218">
        <f t="shared" si="401"/>
        <v>10.88</v>
      </c>
      <c r="J2002" s="219"/>
      <c r="K2002" s="218">
        <f t="shared" si="402"/>
        <v>0</v>
      </c>
      <c r="L2002" s="21"/>
      <c r="O2002" s="112"/>
      <c r="P2002" s="112"/>
      <c r="Q2002" s="112"/>
      <c r="R2002" s="112"/>
      <c r="S2002" s="112"/>
      <c r="T2002" s="112"/>
    </row>
    <row r="2003" spans="1:20" s="281" customFormat="1" ht="18" customHeight="1" x14ac:dyDescent="0.25">
      <c r="A2003" s="228"/>
      <c r="B2003" s="304"/>
      <c r="C2003" s="304"/>
      <c r="D2003" s="282" t="s">
        <v>294</v>
      </c>
      <c r="E2003" s="218">
        <v>3.2</v>
      </c>
      <c r="F2003" s="218">
        <v>4.5</v>
      </c>
      <c r="G2003" s="218">
        <f t="shared" si="400"/>
        <v>15.4</v>
      </c>
      <c r="H2003" s="218">
        <v>3</v>
      </c>
      <c r="I2003" s="218">
        <f t="shared" si="401"/>
        <v>14.4</v>
      </c>
      <c r="J2003" s="219"/>
      <c r="K2003" s="218">
        <f t="shared" si="402"/>
        <v>0</v>
      </c>
      <c r="L2003" s="21"/>
      <c r="O2003" s="112"/>
      <c r="P2003" s="112"/>
      <c r="Q2003" s="112"/>
      <c r="R2003" s="112"/>
      <c r="S2003" s="112"/>
      <c r="T2003" s="112"/>
    </row>
    <row r="2004" spans="1:20" s="281" customFormat="1" ht="18" customHeight="1" x14ac:dyDescent="0.25">
      <c r="A2004" s="228"/>
      <c r="B2004" s="304"/>
      <c r="C2004" s="304"/>
      <c r="D2004" s="282" t="s">
        <v>295</v>
      </c>
      <c r="E2004" s="218">
        <v>1.55</v>
      </c>
      <c r="F2004" s="218">
        <v>0.95</v>
      </c>
      <c r="G2004" s="218">
        <f t="shared" si="400"/>
        <v>5</v>
      </c>
      <c r="H2004" s="218">
        <v>3</v>
      </c>
      <c r="I2004" s="218">
        <f t="shared" si="401"/>
        <v>1.4724999999999999</v>
      </c>
      <c r="J2004" s="219"/>
      <c r="K2004" s="218">
        <f t="shared" si="402"/>
        <v>0</v>
      </c>
      <c r="L2004" s="21"/>
      <c r="O2004" s="112"/>
      <c r="P2004" s="112"/>
      <c r="Q2004" s="112"/>
      <c r="R2004" s="112"/>
      <c r="S2004" s="112"/>
      <c r="T2004" s="112"/>
    </row>
    <row r="2005" spans="1:20" s="281" customFormat="1" ht="18" customHeight="1" x14ac:dyDescent="0.25">
      <c r="A2005" s="228"/>
      <c r="B2005" s="304"/>
      <c r="C2005" s="304"/>
      <c r="D2005" s="282"/>
      <c r="E2005" s="218"/>
      <c r="F2005" s="218"/>
      <c r="G2005" s="218"/>
      <c r="H2005" s="218"/>
      <c r="I2005" s="218"/>
      <c r="J2005" s="219"/>
      <c r="K2005" s="311">
        <f>SUM(K1990:K2004)</f>
        <v>1</v>
      </c>
      <c r="L2005" s="21"/>
      <c r="O2005" s="112"/>
      <c r="P2005" s="112"/>
      <c r="Q2005" s="112"/>
      <c r="R2005" s="112"/>
      <c r="S2005" s="112"/>
      <c r="T2005" s="112"/>
    </row>
    <row r="2006" spans="1:20" s="281" customFormat="1" ht="66" customHeight="1" x14ac:dyDescent="0.25">
      <c r="A2006" s="228"/>
      <c r="B2006" s="312" t="str">
        <f>'Planila Orçamentária'!C174</f>
        <v xml:space="preserve">Aterramento com haste de cobre seção 5/8''x2,40m, incluindo conectores </v>
      </c>
      <c r="C2006" s="304"/>
      <c r="D2006" s="282"/>
      <c r="E2006" s="218"/>
      <c r="F2006" s="218"/>
      <c r="G2006" s="218"/>
      <c r="H2006" s="218"/>
      <c r="I2006" s="218"/>
      <c r="J2006" s="219"/>
      <c r="K2006" s="311"/>
      <c r="L2006" s="21"/>
      <c r="O2006" s="112"/>
      <c r="P2006" s="112"/>
      <c r="Q2006" s="112"/>
      <c r="R2006" s="112"/>
      <c r="S2006" s="112"/>
      <c r="T2006" s="112"/>
    </row>
    <row r="2007" spans="1:20" s="281" customFormat="1" ht="18" customHeight="1" x14ac:dyDescent="0.25">
      <c r="A2007" s="228"/>
      <c r="B2007" s="304"/>
      <c r="C2007" s="304"/>
      <c r="D2007" s="282" t="s">
        <v>282</v>
      </c>
      <c r="E2007" s="218">
        <v>4.3499999999999996</v>
      </c>
      <c r="F2007" s="218">
        <v>4.3</v>
      </c>
      <c r="G2007" s="218">
        <f>E2007*2+F2007*2</f>
        <v>17.299999999999997</v>
      </c>
      <c r="H2007" s="218">
        <v>3</v>
      </c>
      <c r="I2007" s="218">
        <f>E2007*F2007</f>
        <v>18.704999999999998</v>
      </c>
      <c r="J2007" s="219">
        <v>0</v>
      </c>
      <c r="K2007" s="218">
        <f>J2007</f>
        <v>0</v>
      </c>
      <c r="L2007" s="21"/>
      <c r="O2007" s="112"/>
      <c r="P2007" s="112"/>
      <c r="Q2007" s="112"/>
      <c r="R2007" s="112"/>
      <c r="S2007" s="112"/>
      <c r="T2007" s="112"/>
    </row>
    <row r="2008" spans="1:20" s="281" customFormat="1" ht="18" customHeight="1" x14ac:dyDescent="0.25">
      <c r="A2008" s="228"/>
      <c r="B2008" s="304"/>
      <c r="C2008" s="304"/>
      <c r="D2008" s="282" t="s">
        <v>283</v>
      </c>
      <c r="E2008" s="218">
        <v>2.85</v>
      </c>
      <c r="F2008" s="218">
        <v>4</v>
      </c>
      <c r="G2008" s="218">
        <f t="shared" ref="G2008:G2021" si="403">E2008*2+F2008*2</f>
        <v>13.7</v>
      </c>
      <c r="H2008" s="218">
        <v>3</v>
      </c>
      <c r="I2008" s="218">
        <f t="shared" ref="I2008:I2021" si="404">E2008*F2008</f>
        <v>11.4</v>
      </c>
      <c r="J2008" s="219">
        <v>1</v>
      </c>
      <c r="K2008" s="218">
        <f t="shared" ref="K2008:K2021" si="405">J2008</f>
        <v>1</v>
      </c>
      <c r="L2008" s="21"/>
      <c r="O2008" s="112"/>
      <c r="P2008" s="112"/>
      <c r="Q2008" s="112"/>
      <c r="R2008" s="112"/>
      <c r="S2008" s="112"/>
      <c r="T2008" s="112"/>
    </row>
    <row r="2009" spans="1:20" s="281" customFormat="1" ht="18" customHeight="1" x14ac:dyDescent="0.25">
      <c r="A2009" s="228"/>
      <c r="B2009" s="304"/>
      <c r="C2009" s="304"/>
      <c r="D2009" s="282" t="s">
        <v>298</v>
      </c>
      <c r="E2009" s="218">
        <v>2.85</v>
      </c>
      <c r="F2009" s="218">
        <v>4</v>
      </c>
      <c r="G2009" s="218">
        <f t="shared" si="403"/>
        <v>13.7</v>
      </c>
      <c r="H2009" s="218">
        <v>3</v>
      </c>
      <c r="I2009" s="218">
        <f t="shared" si="404"/>
        <v>11.4</v>
      </c>
      <c r="J2009" s="219">
        <v>1</v>
      </c>
      <c r="K2009" s="218">
        <f t="shared" si="405"/>
        <v>1</v>
      </c>
      <c r="L2009" s="21"/>
      <c r="O2009" s="112"/>
      <c r="P2009" s="112"/>
      <c r="Q2009" s="112"/>
      <c r="R2009" s="112"/>
      <c r="S2009" s="112"/>
      <c r="T2009" s="112"/>
    </row>
    <row r="2010" spans="1:20" s="281" customFormat="1" ht="18" customHeight="1" x14ac:dyDescent="0.25">
      <c r="A2010" s="228"/>
      <c r="B2010" s="304"/>
      <c r="C2010" s="304"/>
      <c r="D2010" s="282" t="s">
        <v>284</v>
      </c>
      <c r="E2010" s="218">
        <v>4.3499999999999996</v>
      </c>
      <c r="F2010" s="218">
        <v>4.3499999999999996</v>
      </c>
      <c r="G2010" s="218">
        <f t="shared" si="403"/>
        <v>17.399999999999999</v>
      </c>
      <c r="H2010" s="218">
        <v>3</v>
      </c>
      <c r="I2010" s="218">
        <f t="shared" si="404"/>
        <v>18.922499999999996</v>
      </c>
      <c r="J2010" s="219">
        <v>4</v>
      </c>
      <c r="K2010" s="218">
        <f t="shared" si="405"/>
        <v>4</v>
      </c>
      <c r="L2010" s="21"/>
      <c r="O2010" s="112"/>
      <c r="P2010" s="112"/>
      <c r="Q2010" s="112"/>
      <c r="R2010" s="112"/>
      <c r="S2010" s="112"/>
      <c r="T2010" s="112"/>
    </row>
    <row r="2011" spans="1:20" s="281" customFormat="1" ht="18" customHeight="1" x14ac:dyDescent="0.25">
      <c r="A2011" s="228"/>
      <c r="B2011" s="304"/>
      <c r="C2011" s="304"/>
      <c r="D2011" s="282" t="s">
        <v>285</v>
      </c>
      <c r="E2011" s="218">
        <v>2.74</v>
      </c>
      <c r="F2011" s="218">
        <v>3</v>
      </c>
      <c r="G2011" s="218">
        <f t="shared" si="403"/>
        <v>11.48</v>
      </c>
      <c r="H2011" s="218">
        <v>3</v>
      </c>
      <c r="I2011" s="218">
        <f t="shared" si="404"/>
        <v>8.2200000000000006</v>
      </c>
      <c r="J2011" s="219">
        <v>1</v>
      </c>
      <c r="K2011" s="218">
        <f t="shared" si="405"/>
        <v>1</v>
      </c>
      <c r="L2011" s="21"/>
      <c r="O2011" s="112"/>
      <c r="P2011" s="112"/>
      <c r="Q2011" s="112"/>
      <c r="R2011" s="112"/>
      <c r="S2011" s="112"/>
      <c r="T2011" s="112"/>
    </row>
    <row r="2012" spans="1:20" s="281" customFormat="1" ht="18" customHeight="1" x14ac:dyDescent="0.25">
      <c r="A2012" s="228"/>
      <c r="B2012" s="304"/>
      <c r="C2012" s="304"/>
      <c r="D2012" s="282" t="s">
        <v>286</v>
      </c>
      <c r="E2012" s="218">
        <v>1.35</v>
      </c>
      <c r="F2012" s="218">
        <v>10.3</v>
      </c>
      <c r="G2012" s="218">
        <f t="shared" si="403"/>
        <v>23.3</v>
      </c>
      <c r="H2012" s="218">
        <v>3</v>
      </c>
      <c r="I2012" s="218">
        <f t="shared" si="404"/>
        <v>13.905000000000001</v>
      </c>
      <c r="J2012" s="219">
        <v>0</v>
      </c>
      <c r="K2012" s="218">
        <f t="shared" si="405"/>
        <v>0</v>
      </c>
      <c r="L2012" s="21"/>
      <c r="O2012" s="112"/>
      <c r="P2012" s="112"/>
      <c r="Q2012" s="112"/>
      <c r="R2012" s="112"/>
      <c r="S2012" s="112"/>
      <c r="T2012" s="112"/>
    </row>
    <row r="2013" spans="1:20" s="281" customFormat="1" ht="18" customHeight="1" x14ac:dyDescent="0.25">
      <c r="A2013" s="228"/>
      <c r="B2013" s="304"/>
      <c r="C2013" s="304"/>
      <c r="D2013" s="282" t="s">
        <v>287</v>
      </c>
      <c r="E2013" s="218">
        <v>1.35</v>
      </c>
      <c r="F2013" s="218">
        <v>2.95</v>
      </c>
      <c r="G2013" s="218">
        <f t="shared" si="403"/>
        <v>8.6000000000000014</v>
      </c>
      <c r="H2013" s="218">
        <v>3</v>
      </c>
      <c r="I2013" s="218">
        <f t="shared" si="404"/>
        <v>3.9825000000000004</v>
      </c>
      <c r="J2013" s="219">
        <v>0</v>
      </c>
      <c r="K2013" s="218">
        <f t="shared" si="405"/>
        <v>0</v>
      </c>
      <c r="L2013" s="21"/>
      <c r="O2013" s="112"/>
      <c r="P2013" s="112"/>
      <c r="Q2013" s="112"/>
      <c r="R2013" s="112"/>
      <c r="S2013" s="112"/>
      <c r="T2013" s="112"/>
    </row>
    <row r="2014" spans="1:20" s="281" customFormat="1" ht="18" customHeight="1" x14ac:dyDescent="0.25">
      <c r="A2014" s="228"/>
      <c r="B2014" s="304"/>
      <c r="C2014" s="304"/>
      <c r="D2014" s="282" t="s">
        <v>288</v>
      </c>
      <c r="E2014" s="218">
        <v>2.74</v>
      </c>
      <c r="F2014" s="218">
        <v>1.3</v>
      </c>
      <c r="G2014" s="218">
        <f t="shared" si="403"/>
        <v>8.08</v>
      </c>
      <c r="H2014" s="218">
        <v>3</v>
      </c>
      <c r="I2014" s="218">
        <f t="shared" si="404"/>
        <v>3.5620000000000003</v>
      </c>
      <c r="J2014" s="219">
        <v>0</v>
      </c>
      <c r="K2014" s="218">
        <f t="shared" si="405"/>
        <v>0</v>
      </c>
      <c r="L2014" s="21"/>
      <c r="O2014" s="112"/>
      <c r="P2014" s="112"/>
      <c r="Q2014" s="112"/>
      <c r="R2014" s="112"/>
      <c r="S2014" s="112"/>
      <c r="T2014" s="112"/>
    </row>
    <row r="2015" spans="1:20" s="281" customFormat="1" ht="18" customHeight="1" x14ac:dyDescent="0.25">
      <c r="A2015" s="228"/>
      <c r="B2015" s="304"/>
      <c r="C2015" s="304"/>
      <c r="D2015" s="282" t="s">
        <v>291</v>
      </c>
      <c r="E2015" s="218">
        <v>1.8</v>
      </c>
      <c r="F2015" s="218">
        <v>4.45</v>
      </c>
      <c r="G2015" s="218">
        <f t="shared" si="403"/>
        <v>12.5</v>
      </c>
      <c r="H2015" s="218">
        <v>3</v>
      </c>
      <c r="I2015" s="218">
        <f t="shared" si="404"/>
        <v>8.01</v>
      </c>
      <c r="J2015" s="219">
        <v>0</v>
      </c>
      <c r="K2015" s="218">
        <f t="shared" si="405"/>
        <v>0</v>
      </c>
      <c r="L2015" s="21"/>
      <c r="O2015" s="112"/>
      <c r="P2015" s="112"/>
      <c r="Q2015" s="112"/>
      <c r="R2015" s="112"/>
      <c r="S2015" s="112"/>
      <c r="T2015" s="112"/>
    </row>
    <row r="2016" spans="1:20" s="281" customFormat="1" ht="18" customHeight="1" x14ac:dyDescent="0.25">
      <c r="A2016" s="228"/>
      <c r="B2016" s="304"/>
      <c r="C2016" s="304"/>
      <c r="D2016" s="282" t="s">
        <v>289</v>
      </c>
      <c r="E2016" s="218">
        <v>3.2</v>
      </c>
      <c r="F2016" s="218">
        <v>1.64</v>
      </c>
      <c r="G2016" s="218">
        <f t="shared" si="403"/>
        <v>9.68</v>
      </c>
      <c r="H2016" s="218">
        <v>3</v>
      </c>
      <c r="I2016" s="218">
        <f t="shared" si="404"/>
        <v>5.2480000000000002</v>
      </c>
      <c r="J2016" s="219">
        <v>0</v>
      </c>
      <c r="K2016" s="218">
        <f t="shared" si="405"/>
        <v>0</v>
      </c>
      <c r="L2016" s="21"/>
      <c r="O2016" s="112"/>
      <c r="P2016" s="112"/>
      <c r="Q2016" s="112"/>
      <c r="R2016" s="112"/>
      <c r="S2016" s="112"/>
      <c r="T2016" s="112"/>
    </row>
    <row r="2017" spans="1:20" s="281" customFormat="1" ht="18" customHeight="1" x14ac:dyDescent="0.25">
      <c r="A2017" s="228"/>
      <c r="B2017" s="304"/>
      <c r="C2017" s="304"/>
      <c r="D2017" s="282" t="s">
        <v>290</v>
      </c>
      <c r="E2017" s="218">
        <v>1.53</v>
      </c>
      <c r="F2017" s="218">
        <v>2</v>
      </c>
      <c r="G2017" s="218">
        <f t="shared" si="403"/>
        <v>7.0600000000000005</v>
      </c>
      <c r="H2017" s="218">
        <v>3</v>
      </c>
      <c r="I2017" s="218">
        <f t="shared" si="404"/>
        <v>3.06</v>
      </c>
      <c r="J2017" s="219">
        <v>0</v>
      </c>
      <c r="K2017" s="218">
        <f t="shared" si="405"/>
        <v>0</v>
      </c>
      <c r="L2017" s="21"/>
      <c r="O2017" s="112"/>
      <c r="P2017" s="112"/>
      <c r="Q2017" s="112"/>
      <c r="R2017" s="112"/>
      <c r="S2017" s="112"/>
      <c r="T2017" s="112"/>
    </row>
    <row r="2018" spans="1:20" s="281" customFormat="1" ht="18" customHeight="1" x14ac:dyDescent="0.25">
      <c r="A2018" s="228"/>
      <c r="B2018" s="304"/>
      <c r="C2018" s="304"/>
      <c r="D2018" s="282" t="s">
        <v>292</v>
      </c>
      <c r="E2018" s="218">
        <v>1.53</v>
      </c>
      <c r="F2018" s="218">
        <v>2</v>
      </c>
      <c r="G2018" s="218">
        <f t="shared" si="403"/>
        <v>7.0600000000000005</v>
      </c>
      <c r="H2018" s="218">
        <v>3</v>
      </c>
      <c r="I2018" s="218">
        <f t="shared" si="404"/>
        <v>3.06</v>
      </c>
      <c r="J2018" s="219">
        <v>0</v>
      </c>
      <c r="K2018" s="218">
        <f t="shared" si="405"/>
        <v>0</v>
      </c>
      <c r="L2018" s="21"/>
      <c r="O2018" s="112"/>
      <c r="P2018" s="112"/>
      <c r="Q2018" s="112"/>
      <c r="R2018" s="112"/>
      <c r="S2018" s="112"/>
      <c r="T2018" s="112"/>
    </row>
    <row r="2019" spans="1:20" s="281" customFormat="1" ht="18" customHeight="1" x14ac:dyDescent="0.25">
      <c r="A2019" s="228"/>
      <c r="B2019" s="304"/>
      <c r="C2019" s="304"/>
      <c r="D2019" s="282" t="s">
        <v>293</v>
      </c>
      <c r="E2019" s="218">
        <v>3.2</v>
      </c>
      <c r="F2019" s="218">
        <v>3.4</v>
      </c>
      <c r="G2019" s="218">
        <f t="shared" si="403"/>
        <v>13.2</v>
      </c>
      <c r="H2019" s="218">
        <v>3</v>
      </c>
      <c r="I2019" s="218">
        <f t="shared" si="404"/>
        <v>10.88</v>
      </c>
      <c r="J2019" s="219">
        <v>2</v>
      </c>
      <c r="K2019" s="218">
        <f t="shared" si="405"/>
        <v>2</v>
      </c>
      <c r="L2019" s="21"/>
      <c r="O2019" s="112"/>
      <c r="P2019" s="112"/>
      <c r="Q2019" s="112"/>
      <c r="R2019" s="112"/>
      <c r="S2019" s="112"/>
      <c r="T2019" s="112"/>
    </row>
    <row r="2020" spans="1:20" s="281" customFormat="1" ht="18" customHeight="1" x14ac:dyDescent="0.25">
      <c r="A2020" s="228"/>
      <c r="B2020" s="304"/>
      <c r="C2020" s="304"/>
      <c r="D2020" s="282" t="s">
        <v>294</v>
      </c>
      <c r="E2020" s="218">
        <v>3.2</v>
      </c>
      <c r="F2020" s="218">
        <v>4.5</v>
      </c>
      <c r="G2020" s="218">
        <f t="shared" si="403"/>
        <v>15.4</v>
      </c>
      <c r="H2020" s="218">
        <v>3</v>
      </c>
      <c r="I2020" s="218">
        <f t="shared" si="404"/>
        <v>14.4</v>
      </c>
      <c r="J2020" s="219">
        <v>2</v>
      </c>
      <c r="K2020" s="218">
        <f t="shared" si="405"/>
        <v>2</v>
      </c>
      <c r="L2020" s="21"/>
      <c r="O2020" s="112"/>
      <c r="P2020" s="112"/>
      <c r="Q2020" s="112"/>
      <c r="R2020" s="112"/>
      <c r="S2020" s="112"/>
      <c r="T2020" s="112"/>
    </row>
    <row r="2021" spans="1:20" s="281" customFormat="1" ht="18" customHeight="1" x14ac:dyDescent="0.25">
      <c r="A2021" s="228"/>
      <c r="B2021" s="304"/>
      <c r="C2021" s="304"/>
      <c r="D2021" s="282" t="s">
        <v>295</v>
      </c>
      <c r="E2021" s="218">
        <v>1.55</v>
      </c>
      <c r="F2021" s="218">
        <v>0.95</v>
      </c>
      <c r="G2021" s="218">
        <f t="shared" si="403"/>
        <v>5</v>
      </c>
      <c r="H2021" s="218">
        <v>3</v>
      </c>
      <c r="I2021" s="218">
        <f t="shared" si="404"/>
        <v>1.4724999999999999</v>
      </c>
      <c r="J2021" s="219">
        <v>0</v>
      </c>
      <c r="K2021" s="218">
        <f t="shared" si="405"/>
        <v>0</v>
      </c>
      <c r="L2021" s="21"/>
      <c r="O2021" s="112"/>
      <c r="P2021" s="112"/>
      <c r="Q2021" s="112"/>
      <c r="R2021" s="112"/>
      <c r="S2021" s="112"/>
      <c r="T2021" s="112"/>
    </row>
    <row r="2022" spans="1:20" s="281" customFormat="1" ht="18" customHeight="1" x14ac:dyDescent="0.25">
      <c r="A2022" s="228"/>
      <c r="B2022" s="304"/>
      <c r="C2022" s="304"/>
      <c r="D2022" s="282"/>
      <c r="E2022" s="218"/>
      <c r="F2022" s="218"/>
      <c r="G2022" s="218"/>
      <c r="H2022" s="218"/>
      <c r="I2022" s="218"/>
      <c r="J2022" s="219"/>
      <c r="K2022" s="311">
        <f>SUM(K2007:K2021)</f>
        <v>11</v>
      </c>
      <c r="L2022" s="21"/>
      <c r="O2022" s="112"/>
      <c r="P2022" s="112"/>
      <c r="Q2022" s="112"/>
      <c r="R2022" s="112"/>
      <c r="S2022" s="112"/>
      <c r="T2022" s="112"/>
    </row>
    <row r="2023" spans="1:20" s="281" customFormat="1" ht="62.25" customHeight="1" x14ac:dyDescent="0.25">
      <c r="A2023" s="228"/>
      <c r="B2023" s="312" t="str">
        <f>'Planila Orçamentária'!C175</f>
        <v>Pontos para telefone padrão da Telebrás (eletroduto, caixas, fios e tomadas)</v>
      </c>
      <c r="C2023" s="304"/>
      <c r="D2023" s="282"/>
      <c r="E2023" s="218"/>
      <c r="F2023" s="218"/>
      <c r="G2023" s="218"/>
      <c r="H2023" s="218"/>
      <c r="I2023" s="218"/>
      <c r="J2023" s="219"/>
      <c r="K2023" s="311"/>
      <c r="L2023" s="21"/>
      <c r="O2023" s="112"/>
      <c r="P2023" s="112"/>
      <c r="Q2023" s="112"/>
      <c r="R2023" s="112"/>
      <c r="S2023" s="112"/>
      <c r="T2023" s="112"/>
    </row>
    <row r="2024" spans="1:20" s="281" customFormat="1" ht="18" customHeight="1" x14ac:dyDescent="0.25">
      <c r="A2024" s="228"/>
      <c r="B2024" s="304"/>
      <c r="C2024" s="304"/>
      <c r="D2024" s="282" t="s">
        <v>282</v>
      </c>
      <c r="E2024" s="218">
        <v>4.3499999999999996</v>
      </c>
      <c r="F2024" s="218">
        <v>4.3</v>
      </c>
      <c r="G2024" s="218">
        <f>E2024*2+F2024*2</f>
        <v>17.299999999999997</v>
      </c>
      <c r="H2024" s="218">
        <v>3</v>
      </c>
      <c r="I2024" s="218">
        <f>E2024*F2024</f>
        <v>18.704999999999998</v>
      </c>
      <c r="J2024" s="219">
        <v>0</v>
      </c>
      <c r="K2024" s="218">
        <f>J2024</f>
        <v>0</v>
      </c>
      <c r="L2024" s="21"/>
      <c r="O2024" s="112"/>
      <c r="P2024" s="112"/>
      <c r="Q2024" s="112"/>
      <c r="R2024" s="112"/>
      <c r="S2024" s="112"/>
      <c r="T2024" s="112"/>
    </row>
    <row r="2025" spans="1:20" s="281" customFormat="1" ht="18" customHeight="1" x14ac:dyDescent="0.25">
      <c r="A2025" s="228"/>
      <c r="B2025" s="304"/>
      <c r="C2025" s="304"/>
      <c r="D2025" s="282" t="s">
        <v>283</v>
      </c>
      <c r="E2025" s="218">
        <v>2.85</v>
      </c>
      <c r="F2025" s="218">
        <v>4</v>
      </c>
      <c r="G2025" s="218">
        <f t="shared" ref="G2025:G2038" si="406">E2025*2+F2025*2</f>
        <v>13.7</v>
      </c>
      <c r="H2025" s="218">
        <v>3</v>
      </c>
      <c r="I2025" s="218">
        <f t="shared" ref="I2025:I2038" si="407">E2025*F2025</f>
        <v>11.4</v>
      </c>
      <c r="J2025" s="219">
        <v>1</v>
      </c>
      <c r="K2025" s="218">
        <f t="shared" ref="K2025:K2038" si="408">J2025</f>
        <v>1</v>
      </c>
      <c r="L2025" s="21"/>
      <c r="O2025" s="112"/>
      <c r="P2025" s="112"/>
      <c r="Q2025" s="112"/>
      <c r="R2025" s="112"/>
      <c r="S2025" s="112"/>
      <c r="T2025" s="112"/>
    </row>
    <row r="2026" spans="1:20" s="281" customFormat="1" ht="18" customHeight="1" x14ac:dyDescent="0.25">
      <c r="A2026" s="228"/>
      <c r="B2026" s="304"/>
      <c r="C2026" s="304"/>
      <c r="D2026" s="282" t="s">
        <v>298</v>
      </c>
      <c r="E2026" s="218">
        <v>2.85</v>
      </c>
      <c r="F2026" s="218">
        <v>4</v>
      </c>
      <c r="G2026" s="218">
        <f t="shared" si="406"/>
        <v>13.7</v>
      </c>
      <c r="H2026" s="218">
        <v>3</v>
      </c>
      <c r="I2026" s="218">
        <f t="shared" si="407"/>
        <v>11.4</v>
      </c>
      <c r="J2026" s="219">
        <v>1</v>
      </c>
      <c r="K2026" s="218">
        <f t="shared" si="408"/>
        <v>1</v>
      </c>
      <c r="L2026" s="21"/>
      <c r="O2026" s="112"/>
      <c r="P2026" s="112"/>
      <c r="Q2026" s="112"/>
      <c r="R2026" s="112"/>
      <c r="S2026" s="112"/>
      <c r="T2026" s="112"/>
    </row>
    <row r="2027" spans="1:20" s="281" customFormat="1" ht="18" customHeight="1" x14ac:dyDescent="0.25">
      <c r="A2027" s="228"/>
      <c r="B2027" s="304"/>
      <c r="C2027" s="304"/>
      <c r="D2027" s="282" t="s">
        <v>284</v>
      </c>
      <c r="E2027" s="218">
        <v>4.3499999999999996</v>
      </c>
      <c r="F2027" s="218">
        <v>4.3499999999999996</v>
      </c>
      <c r="G2027" s="218">
        <f t="shared" si="406"/>
        <v>17.399999999999999</v>
      </c>
      <c r="H2027" s="218">
        <v>3</v>
      </c>
      <c r="I2027" s="218">
        <f t="shared" si="407"/>
        <v>18.922499999999996</v>
      </c>
      <c r="J2027" s="219">
        <v>4</v>
      </c>
      <c r="K2027" s="218">
        <f t="shared" si="408"/>
        <v>4</v>
      </c>
      <c r="L2027" s="21"/>
      <c r="O2027" s="112"/>
      <c r="P2027" s="112"/>
      <c r="Q2027" s="112"/>
      <c r="R2027" s="112"/>
      <c r="S2027" s="112"/>
      <c r="T2027" s="112"/>
    </row>
    <row r="2028" spans="1:20" s="281" customFormat="1" ht="18" customHeight="1" x14ac:dyDescent="0.25">
      <c r="A2028" s="228"/>
      <c r="B2028" s="304"/>
      <c r="C2028" s="304"/>
      <c r="D2028" s="282" t="s">
        <v>285</v>
      </c>
      <c r="E2028" s="218">
        <v>2.74</v>
      </c>
      <c r="F2028" s="218">
        <v>3</v>
      </c>
      <c r="G2028" s="218">
        <f t="shared" si="406"/>
        <v>11.48</v>
      </c>
      <c r="H2028" s="218">
        <v>3</v>
      </c>
      <c r="I2028" s="218">
        <f t="shared" si="407"/>
        <v>8.2200000000000006</v>
      </c>
      <c r="J2028" s="219">
        <v>1</v>
      </c>
      <c r="K2028" s="218">
        <f t="shared" si="408"/>
        <v>1</v>
      </c>
      <c r="L2028" s="21"/>
      <c r="O2028" s="112"/>
      <c r="P2028" s="112"/>
      <c r="Q2028" s="112"/>
      <c r="R2028" s="112"/>
      <c r="S2028" s="112"/>
      <c r="T2028" s="112"/>
    </row>
    <row r="2029" spans="1:20" s="281" customFormat="1" ht="18" customHeight="1" x14ac:dyDescent="0.25">
      <c r="A2029" s="228"/>
      <c r="B2029" s="304"/>
      <c r="C2029" s="304"/>
      <c r="D2029" s="282" t="s">
        <v>286</v>
      </c>
      <c r="E2029" s="218">
        <v>1.35</v>
      </c>
      <c r="F2029" s="218">
        <v>10.3</v>
      </c>
      <c r="G2029" s="218">
        <f t="shared" si="406"/>
        <v>23.3</v>
      </c>
      <c r="H2029" s="218">
        <v>3</v>
      </c>
      <c r="I2029" s="218">
        <f t="shared" si="407"/>
        <v>13.905000000000001</v>
      </c>
      <c r="J2029" s="219"/>
      <c r="K2029" s="218">
        <f t="shared" si="408"/>
        <v>0</v>
      </c>
      <c r="L2029" s="21"/>
      <c r="O2029" s="112"/>
      <c r="P2029" s="112"/>
      <c r="Q2029" s="112"/>
      <c r="R2029" s="112"/>
      <c r="S2029" s="112"/>
      <c r="T2029" s="112"/>
    </row>
    <row r="2030" spans="1:20" s="281" customFormat="1" ht="18" customHeight="1" x14ac:dyDescent="0.25">
      <c r="A2030" s="228"/>
      <c r="B2030" s="304"/>
      <c r="C2030" s="304"/>
      <c r="D2030" s="282" t="s">
        <v>287</v>
      </c>
      <c r="E2030" s="218">
        <v>1.35</v>
      </c>
      <c r="F2030" s="218">
        <v>2.95</v>
      </c>
      <c r="G2030" s="218">
        <f t="shared" si="406"/>
        <v>8.6000000000000014</v>
      </c>
      <c r="H2030" s="218">
        <v>3</v>
      </c>
      <c r="I2030" s="218">
        <f t="shared" si="407"/>
        <v>3.9825000000000004</v>
      </c>
      <c r="J2030" s="219"/>
      <c r="K2030" s="218">
        <f t="shared" si="408"/>
        <v>0</v>
      </c>
      <c r="L2030" s="21"/>
      <c r="O2030" s="112"/>
      <c r="P2030" s="112"/>
      <c r="Q2030" s="112"/>
      <c r="R2030" s="112"/>
      <c r="S2030" s="112"/>
      <c r="T2030" s="112"/>
    </row>
    <row r="2031" spans="1:20" s="281" customFormat="1" ht="18" customHeight="1" x14ac:dyDescent="0.25">
      <c r="A2031" s="228"/>
      <c r="B2031" s="304"/>
      <c r="C2031" s="304"/>
      <c r="D2031" s="282" t="s">
        <v>288</v>
      </c>
      <c r="E2031" s="218">
        <v>2.74</v>
      </c>
      <c r="F2031" s="218">
        <v>1.3</v>
      </c>
      <c r="G2031" s="218">
        <f t="shared" si="406"/>
        <v>8.08</v>
      </c>
      <c r="H2031" s="218">
        <v>3</v>
      </c>
      <c r="I2031" s="218">
        <f t="shared" si="407"/>
        <v>3.5620000000000003</v>
      </c>
      <c r="J2031" s="219"/>
      <c r="K2031" s="218">
        <f t="shared" si="408"/>
        <v>0</v>
      </c>
      <c r="L2031" s="21"/>
      <c r="O2031" s="112"/>
      <c r="P2031" s="112"/>
      <c r="Q2031" s="112"/>
      <c r="R2031" s="112"/>
      <c r="S2031" s="112"/>
      <c r="T2031" s="112"/>
    </row>
    <row r="2032" spans="1:20" s="281" customFormat="1" ht="18" customHeight="1" x14ac:dyDescent="0.25">
      <c r="A2032" s="228"/>
      <c r="B2032" s="304"/>
      <c r="C2032" s="304"/>
      <c r="D2032" s="282" t="s">
        <v>291</v>
      </c>
      <c r="E2032" s="218">
        <v>1.8</v>
      </c>
      <c r="F2032" s="218">
        <v>4.45</v>
      </c>
      <c r="G2032" s="218">
        <f t="shared" si="406"/>
        <v>12.5</v>
      </c>
      <c r="H2032" s="218">
        <v>3</v>
      </c>
      <c r="I2032" s="218">
        <f t="shared" si="407"/>
        <v>8.01</v>
      </c>
      <c r="J2032" s="219"/>
      <c r="K2032" s="218">
        <f t="shared" si="408"/>
        <v>0</v>
      </c>
      <c r="L2032" s="21"/>
      <c r="O2032" s="112"/>
      <c r="P2032" s="112"/>
      <c r="Q2032" s="112"/>
      <c r="R2032" s="112"/>
      <c r="S2032" s="112"/>
      <c r="T2032" s="112"/>
    </row>
    <row r="2033" spans="1:20" s="281" customFormat="1" ht="18" customHeight="1" x14ac:dyDescent="0.25">
      <c r="A2033" s="228"/>
      <c r="B2033" s="304"/>
      <c r="C2033" s="304"/>
      <c r="D2033" s="282" t="s">
        <v>289</v>
      </c>
      <c r="E2033" s="218">
        <v>3.2</v>
      </c>
      <c r="F2033" s="218">
        <v>1.64</v>
      </c>
      <c r="G2033" s="218">
        <f t="shared" si="406"/>
        <v>9.68</v>
      </c>
      <c r="H2033" s="218">
        <v>3</v>
      </c>
      <c r="I2033" s="218">
        <f t="shared" si="407"/>
        <v>5.2480000000000002</v>
      </c>
      <c r="J2033" s="219"/>
      <c r="K2033" s="218">
        <f t="shared" si="408"/>
        <v>0</v>
      </c>
      <c r="L2033" s="21"/>
      <c r="O2033" s="112"/>
      <c r="P2033" s="112"/>
      <c r="Q2033" s="112"/>
      <c r="R2033" s="112"/>
      <c r="S2033" s="112"/>
      <c r="T2033" s="112"/>
    </row>
    <row r="2034" spans="1:20" s="281" customFormat="1" ht="18" customHeight="1" x14ac:dyDescent="0.25">
      <c r="A2034" s="228"/>
      <c r="B2034" s="304"/>
      <c r="C2034" s="304"/>
      <c r="D2034" s="282" t="s">
        <v>290</v>
      </c>
      <c r="E2034" s="218">
        <v>1.53</v>
      </c>
      <c r="F2034" s="218">
        <v>2</v>
      </c>
      <c r="G2034" s="218">
        <f t="shared" si="406"/>
        <v>7.0600000000000005</v>
      </c>
      <c r="H2034" s="218">
        <v>3</v>
      </c>
      <c r="I2034" s="218">
        <f t="shared" si="407"/>
        <v>3.06</v>
      </c>
      <c r="J2034" s="219"/>
      <c r="K2034" s="218">
        <f t="shared" si="408"/>
        <v>0</v>
      </c>
      <c r="L2034" s="21"/>
      <c r="O2034" s="112"/>
      <c r="P2034" s="112"/>
      <c r="Q2034" s="112"/>
      <c r="R2034" s="112"/>
      <c r="S2034" s="112"/>
      <c r="T2034" s="112"/>
    </row>
    <row r="2035" spans="1:20" s="281" customFormat="1" ht="18" customHeight="1" x14ac:dyDescent="0.25">
      <c r="A2035" s="228"/>
      <c r="B2035" s="304"/>
      <c r="C2035" s="304"/>
      <c r="D2035" s="282" t="s">
        <v>292</v>
      </c>
      <c r="E2035" s="218">
        <v>1.53</v>
      </c>
      <c r="F2035" s="218">
        <v>2</v>
      </c>
      <c r="G2035" s="218">
        <f t="shared" si="406"/>
        <v>7.0600000000000005</v>
      </c>
      <c r="H2035" s="218">
        <v>3</v>
      </c>
      <c r="I2035" s="218">
        <f t="shared" si="407"/>
        <v>3.06</v>
      </c>
      <c r="J2035" s="219"/>
      <c r="K2035" s="218">
        <f t="shared" si="408"/>
        <v>0</v>
      </c>
      <c r="L2035" s="21"/>
      <c r="O2035" s="112"/>
      <c r="P2035" s="112"/>
      <c r="Q2035" s="112"/>
      <c r="R2035" s="112"/>
      <c r="S2035" s="112"/>
      <c r="T2035" s="112"/>
    </row>
    <row r="2036" spans="1:20" s="281" customFormat="1" ht="18" customHeight="1" x14ac:dyDescent="0.25">
      <c r="A2036" s="228"/>
      <c r="B2036" s="304"/>
      <c r="C2036" s="304"/>
      <c r="D2036" s="282" t="s">
        <v>293</v>
      </c>
      <c r="E2036" s="218">
        <v>3.2</v>
      </c>
      <c r="F2036" s="218">
        <v>3.4</v>
      </c>
      <c r="G2036" s="218">
        <f t="shared" si="406"/>
        <v>13.2</v>
      </c>
      <c r="H2036" s="218">
        <v>3</v>
      </c>
      <c r="I2036" s="218">
        <f t="shared" si="407"/>
        <v>10.88</v>
      </c>
      <c r="J2036" s="219">
        <v>2</v>
      </c>
      <c r="K2036" s="218">
        <f t="shared" si="408"/>
        <v>2</v>
      </c>
      <c r="L2036" s="21"/>
      <c r="O2036" s="112"/>
      <c r="P2036" s="112"/>
      <c r="Q2036" s="112"/>
      <c r="R2036" s="112"/>
      <c r="S2036" s="112"/>
      <c r="T2036" s="112"/>
    </row>
    <row r="2037" spans="1:20" s="281" customFormat="1" ht="18" customHeight="1" x14ac:dyDescent="0.25">
      <c r="A2037" s="228"/>
      <c r="B2037" s="304"/>
      <c r="C2037" s="304"/>
      <c r="D2037" s="282" t="s">
        <v>294</v>
      </c>
      <c r="E2037" s="218">
        <v>3.2</v>
      </c>
      <c r="F2037" s="218">
        <v>4.5</v>
      </c>
      <c r="G2037" s="218">
        <f t="shared" si="406"/>
        <v>15.4</v>
      </c>
      <c r="H2037" s="218">
        <v>3</v>
      </c>
      <c r="I2037" s="218">
        <f t="shared" si="407"/>
        <v>14.4</v>
      </c>
      <c r="J2037" s="219">
        <v>2</v>
      </c>
      <c r="K2037" s="218">
        <f t="shared" si="408"/>
        <v>2</v>
      </c>
      <c r="L2037" s="21"/>
      <c r="O2037" s="112"/>
      <c r="P2037" s="112"/>
      <c r="Q2037" s="112"/>
      <c r="R2037" s="112"/>
      <c r="S2037" s="112"/>
      <c r="T2037" s="112"/>
    </row>
    <row r="2038" spans="1:20" s="281" customFormat="1" ht="18" customHeight="1" x14ac:dyDescent="0.25">
      <c r="A2038" s="228"/>
      <c r="B2038" s="304"/>
      <c r="C2038" s="304"/>
      <c r="D2038" s="282" t="s">
        <v>295</v>
      </c>
      <c r="E2038" s="218">
        <v>1.55</v>
      </c>
      <c r="F2038" s="218">
        <v>0.95</v>
      </c>
      <c r="G2038" s="218">
        <f t="shared" si="406"/>
        <v>5</v>
      </c>
      <c r="H2038" s="218">
        <v>3</v>
      </c>
      <c r="I2038" s="218">
        <f t="shared" si="407"/>
        <v>1.4724999999999999</v>
      </c>
      <c r="J2038" s="219"/>
      <c r="K2038" s="218">
        <f t="shared" si="408"/>
        <v>0</v>
      </c>
      <c r="L2038" s="21"/>
      <c r="O2038" s="112"/>
      <c r="P2038" s="112"/>
      <c r="Q2038" s="112"/>
      <c r="R2038" s="112"/>
      <c r="S2038" s="112"/>
      <c r="T2038" s="112"/>
    </row>
    <row r="2039" spans="1:20" s="281" customFormat="1" ht="18" customHeight="1" x14ac:dyDescent="0.25">
      <c r="A2039" s="228"/>
      <c r="B2039" s="304"/>
      <c r="C2039" s="304"/>
      <c r="D2039" s="282"/>
      <c r="E2039" s="218"/>
      <c r="F2039" s="218"/>
      <c r="G2039" s="218"/>
      <c r="H2039" s="218"/>
      <c r="I2039" s="218"/>
      <c r="J2039" s="219"/>
      <c r="K2039" s="311">
        <f>SUM(K2024:K2038)</f>
        <v>11</v>
      </c>
      <c r="L2039" s="21"/>
      <c r="O2039" s="112"/>
      <c r="P2039" s="112"/>
      <c r="Q2039" s="112"/>
      <c r="R2039" s="112"/>
      <c r="S2039" s="112"/>
      <c r="T2039" s="112"/>
    </row>
    <row r="2040" spans="1:20" s="281" customFormat="1" ht="45" customHeight="1" x14ac:dyDescent="0.25">
      <c r="A2040" s="228"/>
      <c r="B2040" s="312" t="str">
        <f>'Planila Orçamentária'!C176</f>
        <v>Ponto de lógica</v>
      </c>
      <c r="C2040" s="304"/>
      <c r="D2040" s="282"/>
      <c r="E2040" s="218"/>
      <c r="F2040" s="218"/>
      <c r="G2040" s="218"/>
      <c r="H2040" s="218"/>
      <c r="I2040" s="218"/>
      <c r="J2040" s="219"/>
      <c r="K2040" s="311"/>
      <c r="L2040" s="21"/>
      <c r="O2040" s="112"/>
      <c r="P2040" s="112"/>
      <c r="Q2040" s="112"/>
      <c r="R2040" s="112"/>
      <c r="S2040" s="112"/>
      <c r="T2040" s="112"/>
    </row>
    <row r="2041" spans="1:20" s="281" customFormat="1" ht="18" customHeight="1" x14ac:dyDescent="0.25">
      <c r="A2041" s="228"/>
      <c r="B2041" s="304"/>
      <c r="C2041" s="304"/>
      <c r="D2041" s="282" t="s">
        <v>282</v>
      </c>
      <c r="E2041" s="218">
        <v>4.3499999999999996</v>
      </c>
      <c r="F2041" s="218">
        <v>4.3</v>
      </c>
      <c r="G2041" s="218">
        <f>E2041*2+F2041*2</f>
        <v>17.299999999999997</v>
      </c>
      <c r="H2041" s="218">
        <v>3</v>
      </c>
      <c r="I2041" s="218">
        <f>E2041*F2041</f>
        <v>18.704999999999998</v>
      </c>
      <c r="J2041" s="219">
        <v>0</v>
      </c>
      <c r="K2041" s="218">
        <f>J2041</f>
        <v>0</v>
      </c>
      <c r="L2041" s="21"/>
      <c r="O2041" s="112"/>
      <c r="P2041" s="112"/>
      <c r="Q2041" s="112"/>
      <c r="R2041" s="112"/>
      <c r="S2041" s="112"/>
      <c r="T2041" s="112"/>
    </row>
    <row r="2042" spans="1:20" s="281" customFormat="1" ht="18" customHeight="1" x14ac:dyDescent="0.25">
      <c r="A2042" s="228"/>
      <c r="B2042" s="304"/>
      <c r="C2042" s="304"/>
      <c r="D2042" s="282" t="s">
        <v>283</v>
      </c>
      <c r="E2042" s="218">
        <v>2.85</v>
      </c>
      <c r="F2042" s="218">
        <v>4</v>
      </c>
      <c r="G2042" s="218">
        <f t="shared" ref="G2042:G2055" si="409">E2042*2+F2042*2</f>
        <v>13.7</v>
      </c>
      <c r="H2042" s="218">
        <v>3</v>
      </c>
      <c r="I2042" s="218">
        <f t="shared" ref="I2042:I2055" si="410">E2042*F2042</f>
        <v>11.4</v>
      </c>
      <c r="J2042" s="219">
        <v>1</v>
      </c>
      <c r="K2042" s="218">
        <f t="shared" ref="K2042:K2055" si="411">J2042</f>
        <v>1</v>
      </c>
      <c r="L2042" s="21"/>
      <c r="O2042" s="112"/>
      <c r="P2042" s="112"/>
      <c r="Q2042" s="112"/>
      <c r="R2042" s="112"/>
      <c r="S2042" s="112"/>
      <c r="T2042" s="112"/>
    </row>
    <row r="2043" spans="1:20" s="281" customFormat="1" ht="18" customHeight="1" x14ac:dyDescent="0.25">
      <c r="A2043" s="228"/>
      <c r="B2043" s="304"/>
      <c r="C2043" s="304"/>
      <c r="D2043" s="282" t="s">
        <v>298</v>
      </c>
      <c r="E2043" s="218">
        <v>2.85</v>
      </c>
      <c r="F2043" s="218">
        <v>4</v>
      </c>
      <c r="G2043" s="218">
        <f t="shared" si="409"/>
        <v>13.7</v>
      </c>
      <c r="H2043" s="218">
        <v>3</v>
      </c>
      <c r="I2043" s="218">
        <f t="shared" si="410"/>
        <v>11.4</v>
      </c>
      <c r="J2043" s="219">
        <v>1</v>
      </c>
      <c r="K2043" s="218">
        <f t="shared" si="411"/>
        <v>1</v>
      </c>
      <c r="L2043" s="21"/>
      <c r="O2043" s="112"/>
      <c r="P2043" s="112"/>
      <c r="Q2043" s="112"/>
      <c r="R2043" s="112"/>
      <c r="S2043" s="112"/>
      <c r="T2043" s="112"/>
    </row>
    <row r="2044" spans="1:20" s="281" customFormat="1" ht="18" customHeight="1" x14ac:dyDescent="0.25">
      <c r="A2044" s="228"/>
      <c r="B2044" s="304"/>
      <c r="C2044" s="304"/>
      <c r="D2044" s="282" t="s">
        <v>284</v>
      </c>
      <c r="E2044" s="218">
        <v>4.3499999999999996</v>
      </c>
      <c r="F2044" s="218">
        <v>4.3499999999999996</v>
      </c>
      <c r="G2044" s="218">
        <f t="shared" si="409"/>
        <v>17.399999999999999</v>
      </c>
      <c r="H2044" s="218">
        <v>3</v>
      </c>
      <c r="I2044" s="218">
        <f t="shared" si="410"/>
        <v>18.922499999999996</v>
      </c>
      <c r="J2044" s="219">
        <v>4</v>
      </c>
      <c r="K2044" s="218">
        <f t="shared" si="411"/>
        <v>4</v>
      </c>
      <c r="L2044" s="21"/>
      <c r="O2044" s="112"/>
      <c r="P2044" s="112"/>
      <c r="Q2044" s="112"/>
      <c r="R2044" s="112"/>
      <c r="S2044" s="112"/>
      <c r="T2044" s="112"/>
    </row>
    <row r="2045" spans="1:20" s="281" customFormat="1" ht="18" customHeight="1" x14ac:dyDescent="0.25">
      <c r="A2045" s="228"/>
      <c r="B2045" s="304"/>
      <c r="C2045" s="304"/>
      <c r="D2045" s="282" t="s">
        <v>285</v>
      </c>
      <c r="E2045" s="218">
        <v>2.74</v>
      </c>
      <c r="F2045" s="218">
        <v>3</v>
      </c>
      <c r="G2045" s="218">
        <f t="shared" si="409"/>
        <v>11.48</v>
      </c>
      <c r="H2045" s="218">
        <v>3</v>
      </c>
      <c r="I2045" s="218">
        <f t="shared" si="410"/>
        <v>8.2200000000000006</v>
      </c>
      <c r="J2045" s="219">
        <v>1</v>
      </c>
      <c r="K2045" s="218">
        <f t="shared" si="411"/>
        <v>1</v>
      </c>
      <c r="L2045" s="21"/>
      <c r="O2045" s="112"/>
      <c r="P2045" s="112"/>
      <c r="Q2045" s="112"/>
      <c r="R2045" s="112"/>
      <c r="S2045" s="112"/>
      <c r="T2045" s="112"/>
    </row>
    <row r="2046" spans="1:20" s="281" customFormat="1" ht="18" customHeight="1" x14ac:dyDescent="0.25">
      <c r="A2046" s="228"/>
      <c r="B2046" s="304"/>
      <c r="C2046" s="304"/>
      <c r="D2046" s="282" t="s">
        <v>286</v>
      </c>
      <c r="E2046" s="218">
        <v>1.35</v>
      </c>
      <c r="F2046" s="218">
        <v>10.3</v>
      </c>
      <c r="G2046" s="218">
        <f t="shared" si="409"/>
        <v>23.3</v>
      </c>
      <c r="H2046" s="218">
        <v>3</v>
      </c>
      <c r="I2046" s="218">
        <f t="shared" si="410"/>
        <v>13.905000000000001</v>
      </c>
      <c r="J2046" s="219"/>
      <c r="K2046" s="218">
        <f t="shared" si="411"/>
        <v>0</v>
      </c>
      <c r="L2046" s="21"/>
      <c r="O2046" s="112"/>
      <c r="P2046" s="112"/>
      <c r="Q2046" s="112"/>
      <c r="R2046" s="112"/>
      <c r="S2046" s="112"/>
      <c r="T2046" s="112"/>
    </row>
    <row r="2047" spans="1:20" s="281" customFormat="1" ht="18" customHeight="1" x14ac:dyDescent="0.25">
      <c r="A2047" s="228"/>
      <c r="B2047" s="304"/>
      <c r="C2047" s="304"/>
      <c r="D2047" s="282" t="s">
        <v>287</v>
      </c>
      <c r="E2047" s="218">
        <v>1.35</v>
      </c>
      <c r="F2047" s="218">
        <v>2.95</v>
      </c>
      <c r="G2047" s="218">
        <f t="shared" si="409"/>
        <v>8.6000000000000014</v>
      </c>
      <c r="H2047" s="218">
        <v>3</v>
      </c>
      <c r="I2047" s="218">
        <f t="shared" si="410"/>
        <v>3.9825000000000004</v>
      </c>
      <c r="J2047" s="219"/>
      <c r="K2047" s="218">
        <f t="shared" si="411"/>
        <v>0</v>
      </c>
      <c r="L2047" s="21"/>
      <c r="O2047" s="112"/>
      <c r="P2047" s="112"/>
      <c r="Q2047" s="112"/>
      <c r="R2047" s="112"/>
      <c r="S2047" s="112"/>
      <c r="T2047" s="112"/>
    </row>
    <row r="2048" spans="1:20" s="281" customFormat="1" ht="18" customHeight="1" x14ac:dyDescent="0.25">
      <c r="A2048" s="228"/>
      <c r="B2048" s="304"/>
      <c r="C2048" s="304"/>
      <c r="D2048" s="282" t="s">
        <v>288</v>
      </c>
      <c r="E2048" s="218">
        <v>2.74</v>
      </c>
      <c r="F2048" s="218">
        <v>1.3</v>
      </c>
      <c r="G2048" s="218">
        <f t="shared" si="409"/>
        <v>8.08</v>
      </c>
      <c r="H2048" s="218">
        <v>3</v>
      </c>
      <c r="I2048" s="218">
        <f t="shared" si="410"/>
        <v>3.5620000000000003</v>
      </c>
      <c r="J2048" s="219"/>
      <c r="K2048" s="218">
        <f t="shared" si="411"/>
        <v>0</v>
      </c>
      <c r="L2048" s="21"/>
      <c r="O2048" s="112"/>
      <c r="P2048" s="112"/>
      <c r="Q2048" s="112"/>
      <c r="R2048" s="112"/>
      <c r="S2048" s="112"/>
      <c r="T2048" s="112"/>
    </row>
    <row r="2049" spans="1:20" s="281" customFormat="1" ht="18" customHeight="1" x14ac:dyDescent="0.25">
      <c r="A2049" s="228"/>
      <c r="B2049" s="304"/>
      <c r="C2049" s="304"/>
      <c r="D2049" s="282" t="s">
        <v>291</v>
      </c>
      <c r="E2049" s="218">
        <v>1.8</v>
      </c>
      <c r="F2049" s="218">
        <v>4.45</v>
      </c>
      <c r="G2049" s="218">
        <f t="shared" si="409"/>
        <v>12.5</v>
      </c>
      <c r="H2049" s="218">
        <v>3</v>
      </c>
      <c r="I2049" s="218">
        <f t="shared" si="410"/>
        <v>8.01</v>
      </c>
      <c r="J2049" s="219"/>
      <c r="K2049" s="218">
        <f t="shared" si="411"/>
        <v>0</v>
      </c>
      <c r="L2049" s="21"/>
      <c r="O2049" s="112"/>
      <c r="P2049" s="112"/>
      <c r="Q2049" s="112"/>
      <c r="R2049" s="112"/>
      <c r="S2049" s="112"/>
      <c r="T2049" s="112"/>
    </row>
    <row r="2050" spans="1:20" s="281" customFormat="1" ht="18" customHeight="1" x14ac:dyDescent="0.25">
      <c r="A2050" s="228"/>
      <c r="B2050" s="304"/>
      <c r="C2050" s="304"/>
      <c r="D2050" s="282" t="s">
        <v>289</v>
      </c>
      <c r="E2050" s="218">
        <v>3.2</v>
      </c>
      <c r="F2050" s="218">
        <v>1.64</v>
      </c>
      <c r="G2050" s="218">
        <f t="shared" si="409"/>
        <v>9.68</v>
      </c>
      <c r="H2050" s="218">
        <v>3</v>
      </c>
      <c r="I2050" s="218">
        <f t="shared" si="410"/>
        <v>5.2480000000000002</v>
      </c>
      <c r="J2050" s="219"/>
      <c r="K2050" s="218">
        <f t="shared" si="411"/>
        <v>0</v>
      </c>
      <c r="L2050" s="21"/>
      <c r="O2050" s="112"/>
      <c r="P2050" s="112"/>
      <c r="Q2050" s="112"/>
      <c r="R2050" s="112"/>
      <c r="S2050" s="112"/>
      <c r="T2050" s="112"/>
    </row>
    <row r="2051" spans="1:20" s="281" customFormat="1" ht="18" customHeight="1" x14ac:dyDescent="0.25">
      <c r="A2051" s="228"/>
      <c r="B2051" s="304"/>
      <c r="C2051" s="304"/>
      <c r="D2051" s="282" t="s">
        <v>290</v>
      </c>
      <c r="E2051" s="218">
        <v>1.53</v>
      </c>
      <c r="F2051" s="218">
        <v>2</v>
      </c>
      <c r="G2051" s="218">
        <f t="shared" si="409"/>
        <v>7.0600000000000005</v>
      </c>
      <c r="H2051" s="218">
        <v>3</v>
      </c>
      <c r="I2051" s="218">
        <f t="shared" si="410"/>
        <v>3.06</v>
      </c>
      <c r="J2051" s="219"/>
      <c r="K2051" s="218">
        <f t="shared" si="411"/>
        <v>0</v>
      </c>
      <c r="L2051" s="21"/>
      <c r="O2051" s="112"/>
      <c r="P2051" s="112"/>
      <c r="Q2051" s="112"/>
      <c r="R2051" s="112"/>
      <c r="S2051" s="112"/>
      <c r="T2051" s="112"/>
    </row>
    <row r="2052" spans="1:20" s="281" customFormat="1" ht="18" customHeight="1" x14ac:dyDescent="0.25">
      <c r="A2052" s="228"/>
      <c r="B2052" s="304"/>
      <c r="C2052" s="304"/>
      <c r="D2052" s="282" t="s">
        <v>292</v>
      </c>
      <c r="E2052" s="218">
        <v>1.53</v>
      </c>
      <c r="F2052" s="218">
        <v>2</v>
      </c>
      <c r="G2052" s="218">
        <f t="shared" si="409"/>
        <v>7.0600000000000005</v>
      </c>
      <c r="H2052" s="218">
        <v>3</v>
      </c>
      <c r="I2052" s="218">
        <f t="shared" si="410"/>
        <v>3.06</v>
      </c>
      <c r="J2052" s="219"/>
      <c r="K2052" s="218">
        <f t="shared" si="411"/>
        <v>0</v>
      </c>
      <c r="L2052" s="21"/>
      <c r="O2052" s="112"/>
      <c r="P2052" s="112"/>
      <c r="Q2052" s="112"/>
      <c r="R2052" s="112"/>
      <c r="S2052" s="112"/>
      <c r="T2052" s="112"/>
    </row>
    <row r="2053" spans="1:20" s="281" customFormat="1" ht="18" customHeight="1" x14ac:dyDescent="0.25">
      <c r="A2053" s="228"/>
      <c r="B2053" s="304"/>
      <c r="C2053" s="304"/>
      <c r="D2053" s="282" t="s">
        <v>293</v>
      </c>
      <c r="E2053" s="218">
        <v>3.2</v>
      </c>
      <c r="F2053" s="218">
        <v>3.4</v>
      </c>
      <c r="G2053" s="218">
        <f t="shared" si="409"/>
        <v>13.2</v>
      </c>
      <c r="H2053" s="218">
        <v>3</v>
      </c>
      <c r="I2053" s="218">
        <f t="shared" si="410"/>
        <v>10.88</v>
      </c>
      <c r="J2053" s="219">
        <v>2</v>
      </c>
      <c r="K2053" s="218">
        <f t="shared" si="411"/>
        <v>2</v>
      </c>
      <c r="L2053" s="21"/>
      <c r="O2053" s="112"/>
      <c r="P2053" s="112"/>
      <c r="Q2053" s="112"/>
      <c r="R2053" s="112"/>
      <c r="S2053" s="112"/>
      <c r="T2053" s="112"/>
    </row>
    <row r="2054" spans="1:20" s="281" customFormat="1" ht="18" customHeight="1" x14ac:dyDescent="0.25">
      <c r="A2054" s="228"/>
      <c r="B2054" s="304"/>
      <c r="C2054" s="304"/>
      <c r="D2054" s="282" t="s">
        <v>294</v>
      </c>
      <c r="E2054" s="218">
        <v>3.2</v>
      </c>
      <c r="F2054" s="218">
        <v>4.5</v>
      </c>
      <c r="G2054" s="218">
        <f t="shared" si="409"/>
        <v>15.4</v>
      </c>
      <c r="H2054" s="218">
        <v>3</v>
      </c>
      <c r="I2054" s="218">
        <f t="shared" si="410"/>
        <v>14.4</v>
      </c>
      <c r="J2054" s="219">
        <v>2</v>
      </c>
      <c r="K2054" s="218">
        <f t="shared" si="411"/>
        <v>2</v>
      </c>
      <c r="L2054" s="21"/>
      <c r="O2054" s="112"/>
      <c r="P2054" s="112"/>
      <c r="Q2054" s="112"/>
      <c r="R2054" s="112"/>
      <c r="S2054" s="112"/>
      <c r="T2054" s="112"/>
    </row>
    <row r="2055" spans="1:20" s="281" customFormat="1" ht="18" customHeight="1" x14ac:dyDescent="0.25">
      <c r="A2055" s="228"/>
      <c r="B2055" s="304"/>
      <c r="C2055" s="304"/>
      <c r="D2055" s="282" t="s">
        <v>295</v>
      </c>
      <c r="E2055" s="218">
        <v>1.55</v>
      </c>
      <c r="F2055" s="218">
        <v>0.95</v>
      </c>
      <c r="G2055" s="218">
        <f t="shared" si="409"/>
        <v>5</v>
      </c>
      <c r="H2055" s="218">
        <v>3</v>
      </c>
      <c r="I2055" s="218">
        <f t="shared" si="410"/>
        <v>1.4724999999999999</v>
      </c>
      <c r="J2055" s="219"/>
      <c r="K2055" s="218">
        <f t="shared" si="411"/>
        <v>0</v>
      </c>
      <c r="L2055" s="21"/>
      <c r="O2055" s="112"/>
      <c r="P2055" s="112"/>
      <c r="Q2055" s="112"/>
      <c r="R2055" s="112"/>
      <c r="S2055" s="112"/>
      <c r="T2055" s="112"/>
    </row>
    <row r="2056" spans="1:20" s="281" customFormat="1" ht="18" customHeight="1" x14ac:dyDescent="0.25">
      <c r="A2056" s="228"/>
      <c r="B2056" s="304"/>
      <c r="C2056" s="304"/>
      <c r="D2056" s="282"/>
      <c r="E2056" s="218"/>
      <c r="F2056" s="218"/>
      <c r="G2056" s="218"/>
      <c r="H2056" s="218"/>
      <c r="I2056" s="218"/>
      <c r="J2056" s="219"/>
      <c r="K2056" s="311">
        <f>SUM(K2041:K2055)</f>
        <v>11</v>
      </c>
      <c r="L2056" s="21"/>
      <c r="O2056" s="112"/>
      <c r="P2056" s="112"/>
      <c r="Q2056" s="112"/>
      <c r="R2056" s="112"/>
      <c r="S2056" s="112"/>
      <c r="T2056" s="112"/>
    </row>
    <row r="2057" spans="1:20" s="281" customFormat="1" ht="47.25" customHeight="1" x14ac:dyDescent="0.25">
      <c r="A2057" s="228"/>
      <c r="B2057" s="312" t="str">
        <f>'Planila Orçamentária'!C177</f>
        <v>Luminária incandescente tipo globo</v>
      </c>
      <c r="C2057" s="304"/>
      <c r="D2057" s="282"/>
      <c r="E2057" s="218"/>
      <c r="F2057" s="218"/>
      <c r="G2057" s="218"/>
      <c r="H2057" s="218"/>
      <c r="I2057" s="218"/>
      <c r="J2057" s="219"/>
      <c r="K2057" s="311"/>
      <c r="L2057" s="21"/>
      <c r="O2057" s="112"/>
      <c r="P2057" s="112"/>
      <c r="Q2057" s="112"/>
      <c r="R2057" s="112"/>
      <c r="S2057" s="112"/>
      <c r="T2057" s="112"/>
    </row>
    <row r="2058" spans="1:20" s="281" customFormat="1" ht="18" customHeight="1" x14ac:dyDescent="0.25">
      <c r="A2058" s="228"/>
      <c r="B2058" s="304"/>
      <c r="C2058" s="304"/>
      <c r="D2058" s="282" t="s">
        <v>282</v>
      </c>
      <c r="E2058" s="218">
        <v>4.3499999999999996</v>
      </c>
      <c r="F2058" s="218">
        <v>4.3</v>
      </c>
      <c r="G2058" s="218">
        <f>E2058*2+F2058*2</f>
        <v>17.299999999999997</v>
      </c>
      <c r="H2058" s="218">
        <v>3</v>
      </c>
      <c r="I2058" s="218">
        <f>E2058*F2058</f>
        <v>18.704999999999998</v>
      </c>
      <c r="J2058" s="219">
        <v>2</v>
      </c>
      <c r="K2058" s="218">
        <f>J2058</f>
        <v>2</v>
      </c>
      <c r="L2058" s="21"/>
      <c r="O2058" s="112"/>
      <c r="P2058" s="112"/>
      <c r="Q2058" s="112"/>
      <c r="R2058" s="112"/>
      <c r="S2058" s="112"/>
      <c r="T2058" s="112"/>
    </row>
    <row r="2059" spans="1:20" s="281" customFormat="1" ht="18" customHeight="1" x14ac:dyDescent="0.25">
      <c r="A2059" s="228"/>
      <c r="B2059" s="304"/>
      <c r="C2059" s="304"/>
      <c r="D2059" s="282" t="s">
        <v>283</v>
      </c>
      <c r="E2059" s="218">
        <v>2.85</v>
      </c>
      <c r="F2059" s="218">
        <v>4</v>
      </c>
      <c r="G2059" s="218">
        <f t="shared" ref="G2059:G2072" si="412">E2059*2+F2059*2</f>
        <v>13.7</v>
      </c>
      <c r="H2059" s="218">
        <v>3</v>
      </c>
      <c r="I2059" s="218">
        <f t="shared" ref="I2059:I2072" si="413">E2059*F2059</f>
        <v>11.4</v>
      </c>
      <c r="J2059" s="219"/>
      <c r="K2059" s="218">
        <f t="shared" ref="K2059:K2072" si="414">J2059</f>
        <v>0</v>
      </c>
      <c r="L2059" s="21"/>
      <c r="O2059" s="112"/>
      <c r="P2059" s="112"/>
      <c r="Q2059" s="112"/>
      <c r="R2059" s="112"/>
      <c r="S2059" s="112"/>
      <c r="T2059" s="112"/>
    </row>
    <row r="2060" spans="1:20" s="281" customFormat="1" ht="18" customHeight="1" x14ac:dyDescent="0.25">
      <c r="A2060" s="228"/>
      <c r="B2060" s="304"/>
      <c r="C2060" s="304"/>
      <c r="D2060" s="282" t="s">
        <v>298</v>
      </c>
      <c r="E2060" s="218">
        <v>2.85</v>
      </c>
      <c r="F2060" s="218">
        <v>4</v>
      </c>
      <c r="G2060" s="218">
        <f t="shared" si="412"/>
        <v>13.7</v>
      </c>
      <c r="H2060" s="218">
        <v>3</v>
      </c>
      <c r="I2060" s="218">
        <f t="shared" si="413"/>
        <v>11.4</v>
      </c>
      <c r="J2060" s="219"/>
      <c r="K2060" s="218">
        <f t="shared" si="414"/>
        <v>0</v>
      </c>
      <c r="L2060" s="21"/>
      <c r="O2060" s="112"/>
      <c r="P2060" s="112"/>
      <c r="Q2060" s="112"/>
      <c r="R2060" s="112"/>
      <c r="S2060" s="112"/>
      <c r="T2060" s="112"/>
    </row>
    <row r="2061" spans="1:20" s="281" customFormat="1" ht="18" customHeight="1" x14ac:dyDescent="0.25">
      <c r="A2061" s="228"/>
      <c r="B2061" s="304"/>
      <c r="C2061" s="304"/>
      <c r="D2061" s="282" t="s">
        <v>284</v>
      </c>
      <c r="E2061" s="218">
        <v>4.3499999999999996</v>
      </c>
      <c r="F2061" s="218">
        <v>4.3499999999999996</v>
      </c>
      <c r="G2061" s="218">
        <f t="shared" si="412"/>
        <v>17.399999999999999</v>
      </c>
      <c r="H2061" s="218">
        <v>3</v>
      </c>
      <c r="I2061" s="218">
        <f t="shared" si="413"/>
        <v>18.922499999999996</v>
      </c>
      <c r="J2061" s="219"/>
      <c r="K2061" s="218">
        <f t="shared" si="414"/>
        <v>0</v>
      </c>
      <c r="L2061" s="21"/>
      <c r="O2061" s="112"/>
      <c r="P2061" s="112"/>
      <c r="Q2061" s="112"/>
      <c r="R2061" s="112"/>
      <c r="S2061" s="112"/>
      <c r="T2061" s="112"/>
    </row>
    <row r="2062" spans="1:20" s="281" customFormat="1" ht="18" customHeight="1" x14ac:dyDescent="0.25">
      <c r="A2062" s="228"/>
      <c r="B2062" s="304"/>
      <c r="C2062" s="304"/>
      <c r="D2062" s="282" t="s">
        <v>285</v>
      </c>
      <c r="E2062" s="218">
        <v>2.74</v>
      </c>
      <c r="F2062" s="218">
        <v>3</v>
      </c>
      <c r="G2062" s="218">
        <f t="shared" si="412"/>
        <v>11.48</v>
      </c>
      <c r="H2062" s="218">
        <v>3</v>
      </c>
      <c r="I2062" s="218">
        <f t="shared" si="413"/>
        <v>8.2200000000000006</v>
      </c>
      <c r="J2062" s="219"/>
      <c r="K2062" s="218">
        <f t="shared" si="414"/>
        <v>0</v>
      </c>
      <c r="L2062" s="21"/>
      <c r="O2062" s="112"/>
      <c r="P2062" s="112"/>
      <c r="Q2062" s="112"/>
      <c r="R2062" s="112"/>
      <c r="S2062" s="112"/>
      <c r="T2062" s="112"/>
    </row>
    <row r="2063" spans="1:20" s="281" customFormat="1" ht="18" customHeight="1" x14ac:dyDescent="0.25">
      <c r="A2063" s="228"/>
      <c r="B2063" s="304"/>
      <c r="C2063" s="304"/>
      <c r="D2063" s="282" t="s">
        <v>286</v>
      </c>
      <c r="E2063" s="218">
        <v>1.35</v>
      </c>
      <c r="F2063" s="218">
        <v>10.3</v>
      </c>
      <c r="G2063" s="218">
        <f t="shared" si="412"/>
        <v>23.3</v>
      </c>
      <c r="H2063" s="218">
        <v>3</v>
      </c>
      <c r="I2063" s="218">
        <f t="shared" si="413"/>
        <v>13.905000000000001</v>
      </c>
      <c r="J2063" s="219">
        <v>1</v>
      </c>
      <c r="K2063" s="218">
        <f t="shared" si="414"/>
        <v>1</v>
      </c>
      <c r="L2063" s="21"/>
      <c r="O2063" s="112"/>
      <c r="P2063" s="112"/>
      <c r="Q2063" s="112"/>
      <c r="R2063" s="112"/>
      <c r="S2063" s="112"/>
      <c r="T2063" s="112"/>
    </row>
    <row r="2064" spans="1:20" s="281" customFormat="1" ht="18" customHeight="1" x14ac:dyDescent="0.25">
      <c r="A2064" s="228"/>
      <c r="B2064" s="304"/>
      <c r="C2064" s="304"/>
      <c r="D2064" s="282" t="s">
        <v>287</v>
      </c>
      <c r="E2064" s="218">
        <v>1.35</v>
      </c>
      <c r="F2064" s="218">
        <v>2.95</v>
      </c>
      <c r="G2064" s="218">
        <f t="shared" si="412"/>
        <v>8.6000000000000014</v>
      </c>
      <c r="H2064" s="218">
        <v>3</v>
      </c>
      <c r="I2064" s="218">
        <f t="shared" si="413"/>
        <v>3.9825000000000004</v>
      </c>
      <c r="J2064" s="219">
        <v>1</v>
      </c>
      <c r="K2064" s="218">
        <f t="shared" si="414"/>
        <v>1</v>
      </c>
      <c r="L2064" s="21"/>
      <c r="O2064" s="112"/>
      <c r="P2064" s="112"/>
      <c r="Q2064" s="112"/>
      <c r="R2064" s="112"/>
      <c r="S2064" s="112"/>
      <c r="T2064" s="112"/>
    </row>
    <row r="2065" spans="1:20" s="281" customFormat="1" ht="18" customHeight="1" x14ac:dyDescent="0.25">
      <c r="A2065" s="228"/>
      <c r="B2065" s="304"/>
      <c r="C2065" s="304"/>
      <c r="D2065" s="282" t="s">
        <v>288</v>
      </c>
      <c r="E2065" s="218">
        <v>2.74</v>
      </c>
      <c r="F2065" s="218">
        <v>1.3</v>
      </c>
      <c r="G2065" s="218">
        <f t="shared" si="412"/>
        <v>8.08</v>
      </c>
      <c r="H2065" s="218">
        <v>3</v>
      </c>
      <c r="I2065" s="218">
        <f t="shared" si="413"/>
        <v>3.5620000000000003</v>
      </c>
      <c r="J2065" s="219">
        <v>2</v>
      </c>
      <c r="K2065" s="218">
        <f t="shared" si="414"/>
        <v>2</v>
      </c>
      <c r="L2065" s="21"/>
      <c r="O2065" s="112"/>
      <c r="P2065" s="112"/>
      <c r="Q2065" s="112"/>
      <c r="R2065" s="112"/>
      <c r="S2065" s="112"/>
      <c r="T2065" s="112"/>
    </row>
    <row r="2066" spans="1:20" s="281" customFormat="1" ht="18" customHeight="1" x14ac:dyDescent="0.25">
      <c r="A2066" s="228"/>
      <c r="B2066" s="304"/>
      <c r="C2066" s="304"/>
      <c r="D2066" s="282" t="s">
        <v>291</v>
      </c>
      <c r="E2066" s="218">
        <v>1.8</v>
      </c>
      <c r="F2066" s="218">
        <v>4.45</v>
      </c>
      <c r="G2066" s="218">
        <f t="shared" si="412"/>
        <v>12.5</v>
      </c>
      <c r="H2066" s="218">
        <v>3</v>
      </c>
      <c r="I2066" s="218">
        <f t="shared" si="413"/>
        <v>8.01</v>
      </c>
      <c r="J2066" s="219">
        <v>1</v>
      </c>
      <c r="K2066" s="218">
        <f t="shared" si="414"/>
        <v>1</v>
      </c>
      <c r="L2066" s="21"/>
      <c r="O2066" s="112"/>
      <c r="P2066" s="112"/>
      <c r="Q2066" s="112"/>
      <c r="R2066" s="112"/>
      <c r="S2066" s="112"/>
      <c r="T2066" s="112"/>
    </row>
    <row r="2067" spans="1:20" s="281" customFormat="1" ht="18" customHeight="1" x14ac:dyDescent="0.25">
      <c r="A2067" s="228"/>
      <c r="B2067" s="304"/>
      <c r="C2067" s="304"/>
      <c r="D2067" s="282" t="s">
        <v>289</v>
      </c>
      <c r="E2067" s="218">
        <v>3.2</v>
      </c>
      <c r="F2067" s="218">
        <v>1.64</v>
      </c>
      <c r="G2067" s="218">
        <f t="shared" si="412"/>
        <v>9.68</v>
      </c>
      <c r="H2067" s="218">
        <v>3</v>
      </c>
      <c r="I2067" s="218">
        <f t="shared" si="413"/>
        <v>5.2480000000000002</v>
      </c>
      <c r="J2067" s="219"/>
      <c r="K2067" s="218">
        <f t="shared" si="414"/>
        <v>0</v>
      </c>
      <c r="L2067" s="21"/>
      <c r="O2067" s="112"/>
      <c r="P2067" s="112"/>
      <c r="Q2067" s="112"/>
      <c r="R2067" s="112"/>
      <c r="S2067" s="112"/>
      <c r="T2067" s="112"/>
    </row>
    <row r="2068" spans="1:20" s="281" customFormat="1" ht="18" customHeight="1" x14ac:dyDescent="0.25">
      <c r="A2068" s="228"/>
      <c r="B2068" s="304"/>
      <c r="C2068" s="304"/>
      <c r="D2068" s="282" t="s">
        <v>290</v>
      </c>
      <c r="E2068" s="218">
        <v>1.53</v>
      </c>
      <c r="F2068" s="218">
        <v>2</v>
      </c>
      <c r="G2068" s="218">
        <f t="shared" si="412"/>
        <v>7.0600000000000005</v>
      </c>
      <c r="H2068" s="218">
        <v>3</v>
      </c>
      <c r="I2068" s="218">
        <f t="shared" si="413"/>
        <v>3.06</v>
      </c>
      <c r="J2068" s="219">
        <v>1</v>
      </c>
      <c r="K2068" s="218">
        <f t="shared" si="414"/>
        <v>1</v>
      </c>
      <c r="L2068" s="21"/>
      <c r="O2068" s="112"/>
      <c r="P2068" s="112"/>
      <c r="Q2068" s="112"/>
      <c r="R2068" s="112"/>
      <c r="S2068" s="112"/>
      <c r="T2068" s="112"/>
    </row>
    <row r="2069" spans="1:20" s="281" customFormat="1" ht="18" customHeight="1" x14ac:dyDescent="0.25">
      <c r="A2069" s="228"/>
      <c r="B2069" s="304"/>
      <c r="C2069" s="304"/>
      <c r="D2069" s="282" t="s">
        <v>292</v>
      </c>
      <c r="E2069" s="218">
        <v>1.53</v>
      </c>
      <c r="F2069" s="218">
        <v>2</v>
      </c>
      <c r="G2069" s="218">
        <f t="shared" si="412"/>
        <v>7.0600000000000005</v>
      </c>
      <c r="H2069" s="218">
        <v>3</v>
      </c>
      <c r="I2069" s="218">
        <f t="shared" si="413"/>
        <v>3.06</v>
      </c>
      <c r="J2069" s="219">
        <v>1</v>
      </c>
      <c r="K2069" s="218">
        <f t="shared" si="414"/>
        <v>1</v>
      </c>
      <c r="L2069" s="21"/>
      <c r="O2069" s="112"/>
      <c r="P2069" s="112"/>
      <c r="Q2069" s="112"/>
      <c r="R2069" s="112"/>
      <c r="S2069" s="112"/>
      <c r="T2069" s="112"/>
    </row>
    <row r="2070" spans="1:20" s="281" customFormat="1" ht="18" customHeight="1" x14ac:dyDescent="0.25">
      <c r="A2070" s="228"/>
      <c r="B2070" s="304"/>
      <c r="C2070" s="304"/>
      <c r="D2070" s="282" t="s">
        <v>293</v>
      </c>
      <c r="E2070" s="218">
        <v>3.2</v>
      </c>
      <c r="F2070" s="218">
        <v>3.4</v>
      </c>
      <c r="G2070" s="218">
        <f t="shared" si="412"/>
        <v>13.2</v>
      </c>
      <c r="H2070" s="218">
        <v>3</v>
      </c>
      <c r="I2070" s="218">
        <f t="shared" si="413"/>
        <v>10.88</v>
      </c>
      <c r="J2070" s="219"/>
      <c r="K2070" s="218">
        <f t="shared" si="414"/>
        <v>0</v>
      </c>
      <c r="L2070" s="21"/>
      <c r="O2070" s="112"/>
      <c r="P2070" s="112"/>
      <c r="Q2070" s="112"/>
      <c r="R2070" s="112"/>
      <c r="S2070" s="112"/>
      <c r="T2070" s="112"/>
    </row>
    <row r="2071" spans="1:20" s="281" customFormat="1" ht="18" customHeight="1" x14ac:dyDescent="0.25">
      <c r="A2071" s="228"/>
      <c r="B2071" s="304"/>
      <c r="C2071" s="304"/>
      <c r="D2071" s="282" t="s">
        <v>294</v>
      </c>
      <c r="E2071" s="218">
        <v>3.2</v>
      </c>
      <c r="F2071" s="218">
        <v>4.5</v>
      </c>
      <c r="G2071" s="218">
        <f t="shared" si="412"/>
        <v>15.4</v>
      </c>
      <c r="H2071" s="218">
        <v>3</v>
      </c>
      <c r="I2071" s="218">
        <f t="shared" si="413"/>
        <v>14.4</v>
      </c>
      <c r="J2071" s="219"/>
      <c r="K2071" s="218">
        <f t="shared" si="414"/>
        <v>0</v>
      </c>
      <c r="L2071" s="21"/>
      <c r="O2071" s="112"/>
      <c r="P2071" s="112"/>
      <c r="Q2071" s="112"/>
      <c r="R2071" s="112"/>
      <c r="S2071" s="112"/>
      <c r="T2071" s="112"/>
    </row>
    <row r="2072" spans="1:20" s="281" customFormat="1" ht="18" customHeight="1" x14ac:dyDescent="0.25">
      <c r="A2072" s="228"/>
      <c r="B2072" s="304"/>
      <c r="C2072" s="304"/>
      <c r="D2072" s="282" t="s">
        <v>295</v>
      </c>
      <c r="E2072" s="218">
        <v>1.55</v>
      </c>
      <c r="F2072" s="218">
        <v>0.95</v>
      </c>
      <c r="G2072" s="218">
        <f t="shared" si="412"/>
        <v>5</v>
      </c>
      <c r="H2072" s="218">
        <v>3</v>
      </c>
      <c r="I2072" s="218">
        <f t="shared" si="413"/>
        <v>1.4724999999999999</v>
      </c>
      <c r="J2072" s="219">
        <v>1</v>
      </c>
      <c r="K2072" s="218">
        <f t="shared" si="414"/>
        <v>1</v>
      </c>
      <c r="L2072" s="21"/>
      <c r="O2072" s="112"/>
      <c r="P2072" s="112"/>
      <c r="Q2072" s="112"/>
      <c r="R2072" s="112"/>
      <c r="S2072" s="112"/>
      <c r="T2072" s="112"/>
    </row>
    <row r="2073" spans="1:20" s="281" customFormat="1" ht="18" customHeight="1" x14ac:dyDescent="0.25">
      <c r="A2073" s="228"/>
      <c r="B2073" s="304"/>
      <c r="C2073" s="304"/>
      <c r="D2073" s="282"/>
      <c r="E2073" s="218"/>
      <c r="F2073" s="218"/>
      <c r="G2073" s="218"/>
      <c r="H2073" s="218"/>
      <c r="I2073" s="218"/>
      <c r="J2073" s="219"/>
      <c r="K2073" s="311">
        <f>SUM(K2058:K2072)</f>
        <v>10</v>
      </c>
      <c r="L2073" s="21"/>
      <c r="O2073" s="112"/>
      <c r="P2073" s="112"/>
      <c r="Q2073" s="112"/>
      <c r="R2073" s="112"/>
      <c r="S2073" s="112"/>
      <c r="T2073" s="112"/>
    </row>
    <row r="2074" spans="1:20" s="281" customFormat="1" ht="40.5" customHeight="1" x14ac:dyDescent="0.25">
      <c r="A2074" s="228"/>
      <c r="B2074" s="312" t="str">
        <f>'Planila Orçamentária'!C178</f>
        <v>Disjuntor no fuse¨de de 60 a 100A</v>
      </c>
      <c r="C2074" s="304"/>
      <c r="D2074" s="282"/>
      <c r="E2074" s="218"/>
      <c r="F2074" s="218"/>
      <c r="G2074" s="218"/>
      <c r="H2074" s="218"/>
      <c r="I2074" s="218"/>
      <c r="J2074" s="219"/>
      <c r="K2074" s="311"/>
      <c r="L2074" s="21"/>
      <c r="O2074" s="112"/>
      <c r="P2074" s="112"/>
      <c r="Q2074" s="112"/>
      <c r="R2074" s="112"/>
      <c r="S2074" s="112"/>
      <c r="T2074" s="112"/>
    </row>
    <row r="2075" spans="1:20" s="281" customFormat="1" ht="18" customHeight="1" x14ac:dyDescent="0.25">
      <c r="A2075" s="228"/>
      <c r="B2075" s="304"/>
      <c r="C2075" s="304"/>
      <c r="D2075" s="282" t="s">
        <v>282</v>
      </c>
      <c r="E2075" s="218">
        <v>4.3499999999999996</v>
      </c>
      <c r="F2075" s="218">
        <v>4.3</v>
      </c>
      <c r="G2075" s="218">
        <f>E2075*2+F2075*2</f>
        <v>17.299999999999997</v>
      </c>
      <c r="H2075" s="218">
        <v>3</v>
      </c>
      <c r="I2075" s="218">
        <f>E2075*F2075</f>
        <v>18.704999999999998</v>
      </c>
      <c r="J2075" s="218"/>
      <c r="K2075" s="218">
        <f>J2075</f>
        <v>0</v>
      </c>
      <c r="L2075" s="21"/>
      <c r="O2075" s="112"/>
      <c r="P2075" s="112"/>
      <c r="Q2075" s="112"/>
      <c r="R2075" s="112"/>
      <c r="S2075" s="112"/>
      <c r="T2075" s="112"/>
    </row>
    <row r="2076" spans="1:20" s="281" customFormat="1" ht="18" customHeight="1" x14ac:dyDescent="0.25">
      <c r="A2076" s="228"/>
      <c r="B2076" s="304"/>
      <c r="C2076" s="304"/>
      <c r="D2076" s="282" t="s">
        <v>283</v>
      </c>
      <c r="E2076" s="218">
        <v>2.85</v>
      </c>
      <c r="F2076" s="218">
        <v>4</v>
      </c>
      <c r="G2076" s="218">
        <f t="shared" ref="G2076:G2089" si="415">E2076*2+F2076*2</f>
        <v>13.7</v>
      </c>
      <c r="H2076" s="218">
        <v>3</v>
      </c>
      <c r="I2076" s="218">
        <f t="shared" ref="I2076:I2089" si="416">E2076*F2076</f>
        <v>11.4</v>
      </c>
      <c r="J2076" s="219"/>
      <c r="K2076" s="218">
        <f t="shared" ref="K2076:K2089" si="417">J2076</f>
        <v>0</v>
      </c>
      <c r="L2076" s="21"/>
      <c r="O2076" s="112"/>
      <c r="P2076" s="112"/>
      <c r="Q2076" s="112"/>
      <c r="R2076" s="112"/>
      <c r="S2076" s="112"/>
      <c r="T2076" s="112"/>
    </row>
    <row r="2077" spans="1:20" s="281" customFormat="1" ht="18" customHeight="1" x14ac:dyDescent="0.25">
      <c r="A2077" s="228"/>
      <c r="B2077" s="304"/>
      <c r="C2077" s="304"/>
      <c r="D2077" s="282" t="s">
        <v>298</v>
      </c>
      <c r="E2077" s="218">
        <v>2.85</v>
      </c>
      <c r="F2077" s="218">
        <v>4</v>
      </c>
      <c r="G2077" s="218">
        <f t="shared" si="415"/>
        <v>13.7</v>
      </c>
      <c r="H2077" s="218">
        <v>3</v>
      </c>
      <c r="I2077" s="218">
        <f t="shared" si="416"/>
        <v>11.4</v>
      </c>
      <c r="J2077" s="219"/>
      <c r="K2077" s="218">
        <f t="shared" si="417"/>
        <v>0</v>
      </c>
      <c r="L2077" s="21"/>
      <c r="O2077" s="112"/>
      <c r="P2077" s="112"/>
      <c r="Q2077" s="112"/>
      <c r="R2077" s="112"/>
      <c r="S2077" s="112"/>
      <c r="T2077" s="112"/>
    </row>
    <row r="2078" spans="1:20" s="281" customFormat="1" ht="18" customHeight="1" x14ac:dyDescent="0.25">
      <c r="A2078" s="228"/>
      <c r="B2078" s="304"/>
      <c r="C2078" s="304"/>
      <c r="D2078" s="282" t="s">
        <v>284</v>
      </c>
      <c r="E2078" s="218">
        <v>4.3499999999999996</v>
      </c>
      <c r="F2078" s="218">
        <v>4.3499999999999996</v>
      </c>
      <c r="G2078" s="218">
        <f t="shared" si="415"/>
        <v>17.399999999999999</v>
      </c>
      <c r="H2078" s="218">
        <v>3</v>
      </c>
      <c r="I2078" s="218">
        <f t="shared" si="416"/>
        <v>18.922499999999996</v>
      </c>
      <c r="J2078" s="219"/>
      <c r="K2078" s="218">
        <f t="shared" si="417"/>
        <v>0</v>
      </c>
      <c r="L2078" s="21"/>
      <c r="O2078" s="112"/>
      <c r="P2078" s="112"/>
      <c r="Q2078" s="112"/>
      <c r="R2078" s="112"/>
      <c r="S2078" s="112"/>
      <c r="T2078" s="112"/>
    </row>
    <row r="2079" spans="1:20" s="281" customFormat="1" ht="18" customHeight="1" x14ac:dyDescent="0.25">
      <c r="A2079" s="228"/>
      <c r="B2079" s="304"/>
      <c r="C2079" s="304"/>
      <c r="D2079" s="282" t="s">
        <v>285</v>
      </c>
      <c r="E2079" s="218">
        <v>2.74</v>
      </c>
      <c r="F2079" s="218">
        <v>3</v>
      </c>
      <c r="G2079" s="218">
        <f t="shared" si="415"/>
        <v>11.48</v>
      </c>
      <c r="H2079" s="218">
        <v>3</v>
      </c>
      <c r="I2079" s="218">
        <f t="shared" si="416"/>
        <v>8.2200000000000006</v>
      </c>
      <c r="J2079" s="219"/>
      <c r="K2079" s="218">
        <f t="shared" si="417"/>
        <v>0</v>
      </c>
      <c r="L2079" s="21"/>
      <c r="O2079" s="112"/>
      <c r="P2079" s="112"/>
      <c r="Q2079" s="112"/>
      <c r="R2079" s="112"/>
      <c r="S2079" s="112"/>
      <c r="T2079" s="112"/>
    </row>
    <row r="2080" spans="1:20" s="281" customFormat="1" ht="18" customHeight="1" x14ac:dyDescent="0.25">
      <c r="A2080" s="228"/>
      <c r="B2080" s="304"/>
      <c r="C2080" s="304"/>
      <c r="D2080" s="282" t="s">
        <v>286</v>
      </c>
      <c r="E2080" s="218">
        <v>1.35</v>
      </c>
      <c r="F2080" s="218">
        <v>10.3</v>
      </c>
      <c r="G2080" s="218">
        <f t="shared" si="415"/>
        <v>23.3</v>
      </c>
      <c r="H2080" s="218">
        <v>3</v>
      </c>
      <c r="I2080" s="218">
        <f t="shared" si="416"/>
        <v>13.905000000000001</v>
      </c>
      <c r="J2080" s="219"/>
      <c r="K2080" s="218">
        <f t="shared" si="417"/>
        <v>0</v>
      </c>
      <c r="L2080" s="21"/>
      <c r="O2080" s="112"/>
      <c r="P2080" s="112"/>
      <c r="Q2080" s="112"/>
      <c r="R2080" s="112"/>
      <c r="S2080" s="112"/>
      <c r="T2080" s="112"/>
    </row>
    <row r="2081" spans="1:20" s="281" customFormat="1" ht="18" customHeight="1" x14ac:dyDescent="0.25">
      <c r="A2081" s="228"/>
      <c r="B2081" s="304"/>
      <c r="C2081" s="304"/>
      <c r="D2081" s="282" t="s">
        <v>287</v>
      </c>
      <c r="E2081" s="218">
        <v>1.35</v>
      </c>
      <c r="F2081" s="218">
        <v>2.95</v>
      </c>
      <c r="G2081" s="218">
        <f t="shared" si="415"/>
        <v>8.6000000000000014</v>
      </c>
      <c r="H2081" s="218">
        <v>3</v>
      </c>
      <c r="I2081" s="218">
        <f t="shared" si="416"/>
        <v>3.9825000000000004</v>
      </c>
      <c r="J2081" s="219"/>
      <c r="K2081" s="218">
        <f t="shared" si="417"/>
        <v>0</v>
      </c>
      <c r="L2081" s="21"/>
      <c r="O2081" s="112"/>
      <c r="P2081" s="112"/>
      <c r="Q2081" s="112"/>
      <c r="R2081" s="112"/>
      <c r="S2081" s="112"/>
      <c r="T2081" s="112"/>
    </row>
    <row r="2082" spans="1:20" s="281" customFormat="1" ht="18" customHeight="1" x14ac:dyDescent="0.25">
      <c r="A2082" s="228"/>
      <c r="B2082" s="304"/>
      <c r="C2082" s="304"/>
      <c r="D2082" s="282" t="s">
        <v>288</v>
      </c>
      <c r="E2082" s="218">
        <v>2.74</v>
      </c>
      <c r="F2082" s="218">
        <v>1.3</v>
      </c>
      <c r="G2082" s="218">
        <f t="shared" si="415"/>
        <v>8.08</v>
      </c>
      <c r="H2082" s="218">
        <v>3</v>
      </c>
      <c r="I2082" s="218">
        <f t="shared" si="416"/>
        <v>3.5620000000000003</v>
      </c>
      <c r="J2082" s="219"/>
      <c r="K2082" s="218">
        <f t="shared" si="417"/>
        <v>0</v>
      </c>
      <c r="L2082" s="21"/>
      <c r="O2082" s="112"/>
      <c r="P2082" s="112"/>
      <c r="Q2082" s="112"/>
      <c r="R2082" s="112"/>
      <c r="S2082" s="112"/>
      <c r="T2082" s="112"/>
    </row>
    <row r="2083" spans="1:20" s="281" customFormat="1" ht="18" customHeight="1" x14ac:dyDescent="0.25">
      <c r="A2083" s="228"/>
      <c r="B2083" s="304"/>
      <c r="C2083" s="304"/>
      <c r="D2083" s="282" t="s">
        <v>291</v>
      </c>
      <c r="E2083" s="218">
        <v>1.8</v>
      </c>
      <c r="F2083" s="218">
        <v>4.45</v>
      </c>
      <c r="G2083" s="218">
        <f t="shared" si="415"/>
        <v>12.5</v>
      </c>
      <c r="H2083" s="218">
        <v>3</v>
      </c>
      <c r="I2083" s="218">
        <f t="shared" si="416"/>
        <v>8.01</v>
      </c>
      <c r="J2083" s="219"/>
      <c r="K2083" s="218">
        <f t="shared" si="417"/>
        <v>0</v>
      </c>
      <c r="L2083" s="21"/>
      <c r="O2083" s="112"/>
      <c r="P2083" s="112"/>
      <c r="Q2083" s="112"/>
      <c r="R2083" s="112"/>
      <c r="S2083" s="112"/>
      <c r="T2083" s="112"/>
    </row>
    <row r="2084" spans="1:20" s="281" customFormat="1" ht="18" customHeight="1" x14ac:dyDescent="0.25">
      <c r="A2084" s="228"/>
      <c r="B2084" s="304"/>
      <c r="C2084" s="304"/>
      <c r="D2084" s="282" t="s">
        <v>289</v>
      </c>
      <c r="E2084" s="218">
        <v>3.2</v>
      </c>
      <c r="F2084" s="218">
        <v>1.64</v>
      </c>
      <c r="G2084" s="218">
        <f t="shared" si="415"/>
        <v>9.68</v>
      </c>
      <c r="H2084" s="218">
        <v>3</v>
      </c>
      <c r="I2084" s="218">
        <f t="shared" si="416"/>
        <v>5.2480000000000002</v>
      </c>
      <c r="J2084" s="219"/>
      <c r="K2084" s="218">
        <f t="shared" si="417"/>
        <v>0</v>
      </c>
      <c r="L2084" s="21"/>
      <c r="O2084" s="112"/>
      <c r="P2084" s="112"/>
      <c r="Q2084" s="112"/>
      <c r="R2084" s="112"/>
      <c r="S2084" s="112"/>
      <c r="T2084" s="112"/>
    </row>
    <row r="2085" spans="1:20" s="281" customFormat="1" ht="18" customHeight="1" x14ac:dyDescent="0.25">
      <c r="A2085" s="228"/>
      <c r="B2085" s="304"/>
      <c r="C2085" s="304"/>
      <c r="D2085" s="282" t="s">
        <v>290</v>
      </c>
      <c r="E2085" s="218">
        <v>1.53</v>
      </c>
      <c r="F2085" s="218">
        <v>2</v>
      </c>
      <c r="G2085" s="218">
        <f t="shared" si="415"/>
        <v>7.0600000000000005</v>
      </c>
      <c r="H2085" s="218">
        <v>3</v>
      </c>
      <c r="I2085" s="218">
        <f t="shared" si="416"/>
        <v>3.06</v>
      </c>
      <c r="J2085" s="219"/>
      <c r="K2085" s="218">
        <f t="shared" si="417"/>
        <v>0</v>
      </c>
      <c r="L2085" s="21"/>
      <c r="O2085" s="112"/>
      <c r="P2085" s="112"/>
      <c r="Q2085" s="112"/>
      <c r="R2085" s="112"/>
      <c r="S2085" s="112"/>
      <c r="T2085" s="112"/>
    </row>
    <row r="2086" spans="1:20" s="281" customFormat="1" ht="18" customHeight="1" x14ac:dyDescent="0.25">
      <c r="A2086" s="228"/>
      <c r="B2086" s="304"/>
      <c r="C2086" s="304"/>
      <c r="D2086" s="282" t="s">
        <v>292</v>
      </c>
      <c r="E2086" s="218">
        <v>1.53</v>
      </c>
      <c r="F2086" s="218">
        <v>2</v>
      </c>
      <c r="G2086" s="218">
        <f t="shared" si="415"/>
        <v>7.0600000000000005</v>
      </c>
      <c r="H2086" s="218">
        <v>3</v>
      </c>
      <c r="I2086" s="218">
        <f t="shared" si="416"/>
        <v>3.06</v>
      </c>
      <c r="J2086" s="219"/>
      <c r="K2086" s="218">
        <f t="shared" si="417"/>
        <v>0</v>
      </c>
      <c r="L2086" s="21"/>
      <c r="O2086" s="112"/>
      <c r="P2086" s="112"/>
      <c r="Q2086" s="112"/>
      <c r="R2086" s="112"/>
      <c r="S2086" s="112"/>
      <c r="T2086" s="112"/>
    </row>
    <row r="2087" spans="1:20" s="281" customFormat="1" ht="18" customHeight="1" x14ac:dyDescent="0.25">
      <c r="A2087" s="228"/>
      <c r="B2087" s="304"/>
      <c r="C2087" s="304"/>
      <c r="D2087" s="282" t="s">
        <v>293</v>
      </c>
      <c r="E2087" s="218">
        <v>3.2</v>
      </c>
      <c r="F2087" s="218">
        <v>3.4</v>
      </c>
      <c r="G2087" s="218">
        <f t="shared" si="415"/>
        <v>13.2</v>
      </c>
      <c r="H2087" s="218">
        <v>3</v>
      </c>
      <c r="I2087" s="218">
        <f t="shared" si="416"/>
        <v>10.88</v>
      </c>
      <c r="J2087" s="219"/>
      <c r="K2087" s="218">
        <f t="shared" si="417"/>
        <v>0</v>
      </c>
      <c r="L2087" s="21"/>
      <c r="O2087" s="112"/>
      <c r="P2087" s="112"/>
      <c r="Q2087" s="112"/>
      <c r="R2087" s="112"/>
      <c r="S2087" s="112"/>
      <c r="T2087" s="112"/>
    </row>
    <row r="2088" spans="1:20" s="281" customFormat="1" ht="18" customHeight="1" x14ac:dyDescent="0.25">
      <c r="A2088" s="228"/>
      <c r="B2088" s="304"/>
      <c r="C2088" s="304"/>
      <c r="D2088" s="282" t="s">
        <v>294</v>
      </c>
      <c r="E2088" s="218">
        <v>3.2</v>
      </c>
      <c r="F2088" s="218">
        <v>4.5</v>
      </c>
      <c r="G2088" s="218">
        <f t="shared" si="415"/>
        <v>15.4</v>
      </c>
      <c r="H2088" s="218">
        <v>3</v>
      </c>
      <c r="I2088" s="218">
        <f t="shared" si="416"/>
        <v>14.4</v>
      </c>
      <c r="J2088" s="219"/>
      <c r="K2088" s="218">
        <f t="shared" si="417"/>
        <v>0</v>
      </c>
      <c r="L2088" s="21"/>
      <c r="O2088" s="112"/>
      <c r="P2088" s="112"/>
      <c r="Q2088" s="112"/>
      <c r="R2088" s="112"/>
      <c r="S2088" s="112"/>
      <c r="T2088" s="112"/>
    </row>
    <row r="2089" spans="1:20" s="281" customFormat="1" ht="18" customHeight="1" x14ac:dyDescent="0.25">
      <c r="A2089" s="228"/>
      <c r="B2089" s="304"/>
      <c r="C2089" s="304"/>
      <c r="D2089" s="282" t="s">
        <v>295</v>
      </c>
      <c r="E2089" s="218">
        <v>1.55</v>
      </c>
      <c r="F2089" s="218">
        <v>0.95</v>
      </c>
      <c r="G2089" s="218">
        <f t="shared" si="415"/>
        <v>5</v>
      </c>
      <c r="H2089" s="218">
        <v>3</v>
      </c>
      <c r="I2089" s="218">
        <f t="shared" si="416"/>
        <v>1.4724999999999999</v>
      </c>
      <c r="J2089" s="219"/>
      <c r="K2089" s="218">
        <f t="shared" si="417"/>
        <v>0</v>
      </c>
      <c r="L2089" s="21"/>
      <c r="O2089" s="112"/>
      <c r="P2089" s="112"/>
      <c r="Q2089" s="112"/>
      <c r="R2089" s="112"/>
      <c r="S2089" s="112"/>
      <c r="T2089" s="112"/>
    </row>
    <row r="2090" spans="1:20" s="281" customFormat="1" ht="18" customHeight="1" x14ac:dyDescent="0.25">
      <c r="A2090" s="228"/>
      <c r="B2090" s="304"/>
      <c r="C2090" s="304"/>
      <c r="D2090" s="282"/>
      <c r="E2090" s="218"/>
      <c r="F2090" s="218"/>
      <c r="G2090" s="218"/>
      <c r="H2090" s="218"/>
      <c r="I2090" s="218"/>
      <c r="J2090" s="219"/>
      <c r="K2090" s="311">
        <f>SUM(K2075:K2089)</f>
        <v>0</v>
      </c>
      <c r="L2090" s="21"/>
      <c r="O2090" s="112"/>
      <c r="P2090" s="112"/>
      <c r="Q2090" s="112"/>
      <c r="R2090" s="112"/>
      <c r="S2090" s="112"/>
      <c r="T2090" s="112"/>
    </row>
    <row r="2091" spans="1:20" s="281" customFormat="1" ht="75" customHeight="1" x14ac:dyDescent="0.25">
      <c r="A2091" s="228"/>
      <c r="B2091" s="312" t="str">
        <f>'Planila Orçamentária'!C179</f>
        <v xml:space="preserve">Disjuntor ¨quick-lag¨ de 10 a 30A  </v>
      </c>
      <c r="C2091" s="304"/>
      <c r="D2091" s="282"/>
      <c r="E2091" s="218"/>
      <c r="F2091" s="218"/>
      <c r="G2091" s="218"/>
      <c r="H2091" s="218"/>
      <c r="I2091" s="218"/>
      <c r="J2091" s="219"/>
      <c r="K2091" s="311"/>
      <c r="L2091" s="21"/>
      <c r="O2091" s="112"/>
      <c r="P2091" s="112"/>
      <c r="Q2091" s="112"/>
      <c r="R2091" s="112"/>
      <c r="S2091" s="112"/>
      <c r="T2091" s="112"/>
    </row>
    <row r="2092" spans="1:20" s="281" customFormat="1" ht="18" customHeight="1" x14ac:dyDescent="0.25">
      <c r="A2092" s="228"/>
      <c r="B2092" s="304"/>
      <c r="C2092" s="304"/>
      <c r="D2092" s="282" t="s">
        <v>282</v>
      </c>
      <c r="E2092" s="218">
        <v>4.3499999999999996</v>
      </c>
      <c r="F2092" s="218">
        <v>4.3</v>
      </c>
      <c r="G2092" s="218">
        <f>E2092*2+F2092*2</f>
        <v>17.299999999999997</v>
      </c>
      <c r="H2092" s="218">
        <v>3</v>
      </c>
      <c r="I2092" s="218">
        <f>E2092*F2092</f>
        <v>18.704999999999998</v>
      </c>
      <c r="J2092" s="219"/>
      <c r="K2092" s="218">
        <f>J2092</f>
        <v>0</v>
      </c>
      <c r="L2092" s="21"/>
      <c r="O2092" s="112"/>
      <c r="P2092" s="112"/>
      <c r="Q2092" s="112"/>
      <c r="R2092" s="112"/>
      <c r="S2092" s="112"/>
      <c r="T2092" s="112"/>
    </row>
    <row r="2093" spans="1:20" s="281" customFormat="1" ht="18" customHeight="1" x14ac:dyDescent="0.25">
      <c r="A2093" s="228"/>
      <c r="B2093" s="304"/>
      <c r="C2093" s="304"/>
      <c r="D2093" s="282" t="s">
        <v>283</v>
      </c>
      <c r="E2093" s="218">
        <v>2.85</v>
      </c>
      <c r="F2093" s="218">
        <v>4</v>
      </c>
      <c r="G2093" s="218">
        <f t="shared" ref="G2093:G2106" si="418">E2093*2+F2093*2</f>
        <v>13.7</v>
      </c>
      <c r="H2093" s="218">
        <v>3</v>
      </c>
      <c r="I2093" s="218">
        <f t="shared" ref="I2093:I2106" si="419">E2093*F2093</f>
        <v>11.4</v>
      </c>
      <c r="J2093" s="219"/>
      <c r="K2093" s="218">
        <f t="shared" ref="K2093:K2106" si="420">J2093</f>
        <v>0</v>
      </c>
      <c r="L2093" s="21"/>
      <c r="O2093" s="112"/>
      <c r="P2093" s="112"/>
      <c r="Q2093" s="112"/>
      <c r="R2093" s="112"/>
      <c r="S2093" s="112"/>
      <c r="T2093" s="112"/>
    </row>
    <row r="2094" spans="1:20" s="281" customFormat="1" ht="18" customHeight="1" x14ac:dyDescent="0.25">
      <c r="A2094" s="228"/>
      <c r="B2094" s="304"/>
      <c r="C2094" s="304"/>
      <c r="D2094" s="282" t="s">
        <v>298</v>
      </c>
      <c r="E2094" s="218">
        <v>2.85</v>
      </c>
      <c r="F2094" s="218">
        <v>4</v>
      </c>
      <c r="G2094" s="218">
        <f t="shared" si="418"/>
        <v>13.7</v>
      </c>
      <c r="H2094" s="218">
        <v>3</v>
      </c>
      <c r="I2094" s="218">
        <f t="shared" si="419"/>
        <v>11.4</v>
      </c>
      <c r="J2094" s="219"/>
      <c r="K2094" s="218">
        <f t="shared" si="420"/>
        <v>0</v>
      </c>
      <c r="L2094" s="21"/>
      <c r="O2094" s="112"/>
      <c r="P2094" s="112"/>
      <c r="Q2094" s="112"/>
      <c r="R2094" s="112"/>
      <c r="S2094" s="112"/>
      <c r="T2094" s="112"/>
    </row>
    <row r="2095" spans="1:20" s="281" customFormat="1" ht="18" customHeight="1" x14ac:dyDescent="0.25">
      <c r="A2095" s="228"/>
      <c r="B2095" s="304"/>
      <c r="C2095" s="304"/>
      <c r="D2095" s="282" t="s">
        <v>284</v>
      </c>
      <c r="E2095" s="218">
        <v>4.3499999999999996</v>
      </c>
      <c r="F2095" s="218">
        <v>4.3499999999999996</v>
      </c>
      <c r="G2095" s="218">
        <f t="shared" si="418"/>
        <v>17.399999999999999</v>
      </c>
      <c r="H2095" s="218">
        <v>3</v>
      </c>
      <c r="I2095" s="218">
        <f t="shared" si="419"/>
        <v>18.922499999999996</v>
      </c>
      <c r="J2095" s="219"/>
      <c r="K2095" s="218">
        <f t="shared" si="420"/>
        <v>0</v>
      </c>
      <c r="L2095" s="21"/>
      <c r="O2095" s="112"/>
      <c r="P2095" s="112"/>
      <c r="Q2095" s="112"/>
      <c r="R2095" s="112"/>
      <c r="S2095" s="112"/>
      <c r="T2095" s="112"/>
    </row>
    <row r="2096" spans="1:20" s="281" customFormat="1" ht="18" customHeight="1" x14ac:dyDescent="0.25">
      <c r="A2096" s="228"/>
      <c r="B2096" s="304"/>
      <c r="C2096" s="304"/>
      <c r="D2096" s="282" t="s">
        <v>285</v>
      </c>
      <c r="E2096" s="218">
        <v>2.74</v>
      </c>
      <c r="F2096" s="218">
        <v>3</v>
      </c>
      <c r="G2096" s="218">
        <f t="shared" si="418"/>
        <v>11.48</v>
      </c>
      <c r="H2096" s="218">
        <v>3</v>
      </c>
      <c r="I2096" s="218">
        <f t="shared" si="419"/>
        <v>8.2200000000000006</v>
      </c>
      <c r="J2096" s="219"/>
      <c r="K2096" s="218">
        <f t="shared" si="420"/>
        <v>0</v>
      </c>
      <c r="L2096" s="21"/>
      <c r="O2096" s="112"/>
      <c r="P2096" s="112"/>
      <c r="Q2096" s="112"/>
      <c r="R2096" s="112"/>
      <c r="S2096" s="112"/>
      <c r="T2096" s="112"/>
    </row>
    <row r="2097" spans="1:20" s="281" customFormat="1" ht="18" customHeight="1" x14ac:dyDescent="0.25">
      <c r="A2097" s="228"/>
      <c r="B2097" s="304"/>
      <c r="C2097" s="304"/>
      <c r="D2097" s="282" t="s">
        <v>286</v>
      </c>
      <c r="E2097" s="218">
        <v>1.35</v>
      </c>
      <c r="F2097" s="218">
        <v>10.3</v>
      </c>
      <c r="G2097" s="218">
        <f t="shared" si="418"/>
        <v>23.3</v>
      </c>
      <c r="H2097" s="218">
        <v>3</v>
      </c>
      <c r="I2097" s="218">
        <f t="shared" si="419"/>
        <v>13.905000000000001</v>
      </c>
      <c r="J2097" s="219"/>
      <c r="K2097" s="218">
        <f t="shared" si="420"/>
        <v>0</v>
      </c>
      <c r="L2097" s="21"/>
      <c r="O2097" s="112"/>
      <c r="P2097" s="112"/>
      <c r="Q2097" s="112"/>
      <c r="R2097" s="112"/>
      <c r="S2097" s="112"/>
      <c r="T2097" s="112"/>
    </row>
    <row r="2098" spans="1:20" s="281" customFormat="1" ht="18" customHeight="1" x14ac:dyDescent="0.25">
      <c r="A2098" s="228"/>
      <c r="B2098" s="304"/>
      <c r="C2098" s="304"/>
      <c r="D2098" s="282" t="s">
        <v>287</v>
      </c>
      <c r="E2098" s="218">
        <v>1.35</v>
      </c>
      <c r="F2098" s="218">
        <v>2.95</v>
      </c>
      <c r="G2098" s="218">
        <f t="shared" si="418"/>
        <v>8.6000000000000014</v>
      </c>
      <c r="H2098" s="218">
        <v>3</v>
      </c>
      <c r="I2098" s="218">
        <f t="shared" si="419"/>
        <v>3.9825000000000004</v>
      </c>
      <c r="J2098" s="219"/>
      <c r="K2098" s="218">
        <f t="shared" si="420"/>
        <v>0</v>
      </c>
      <c r="L2098" s="21"/>
      <c r="O2098" s="112"/>
      <c r="P2098" s="112"/>
      <c r="Q2098" s="112"/>
      <c r="R2098" s="112"/>
      <c r="S2098" s="112"/>
      <c r="T2098" s="112"/>
    </row>
    <row r="2099" spans="1:20" s="281" customFormat="1" ht="18" customHeight="1" x14ac:dyDescent="0.25">
      <c r="A2099" s="228"/>
      <c r="B2099" s="304"/>
      <c r="C2099" s="304"/>
      <c r="D2099" s="282" t="s">
        <v>288</v>
      </c>
      <c r="E2099" s="218">
        <v>2.74</v>
      </c>
      <c r="F2099" s="218">
        <v>1.3</v>
      </c>
      <c r="G2099" s="218">
        <f t="shared" si="418"/>
        <v>8.08</v>
      </c>
      <c r="H2099" s="218">
        <v>3</v>
      </c>
      <c r="I2099" s="218">
        <f t="shared" si="419"/>
        <v>3.5620000000000003</v>
      </c>
      <c r="J2099" s="219"/>
      <c r="K2099" s="218">
        <f t="shared" si="420"/>
        <v>0</v>
      </c>
      <c r="L2099" s="21"/>
      <c r="O2099" s="112"/>
      <c r="P2099" s="112"/>
      <c r="Q2099" s="112"/>
      <c r="R2099" s="112"/>
      <c r="S2099" s="112"/>
      <c r="T2099" s="112"/>
    </row>
    <row r="2100" spans="1:20" s="281" customFormat="1" ht="18" customHeight="1" x14ac:dyDescent="0.25">
      <c r="A2100" s="228"/>
      <c r="B2100" s="304"/>
      <c r="C2100" s="304"/>
      <c r="D2100" s="282" t="s">
        <v>291</v>
      </c>
      <c r="E2100" s="218">
        <v>1.8</v>
      </c>
      <c r="F2100" s="218">
        <v>4.45</v>
      </c>
      <c r="G2100" s="218">
        <f t="shared" si="418"/>
        <v>12.5</v>
      </c>
      <c r="H2100" s="218">
        <v>3</v>
      </c>
      <c r="I2100" s="218">
        <f t="shared" si="419"/>
        <v>8.01</v>
      </c>
      <c r="J2100" s="219"/>
      <c r="K2100" s="218">
        <f t="shared" si="420"/>
        <v>0</v>
      </c>
      <c r="L2100" s="21"/>
      <c r="O2100" s="112"/>
      <c r="P2100" s="112"/>
      <c r="Q2100" s="112"/>
      <c r="R2100" s="112"/>
      <c r="S2100" s="112"/>
      <c r="T2100" s="112"/>
    </row>
    <row r="2101" spans="1:20" s="281" customFormat="1" ht="18" customHeight="1" x14ac:dyDescent="0.25">
      <c r="A2101" s="228"/>
      <c r="B2101" s="304"/>
      <c r="C2101" s="304"/>
      <c r="D2101" s="282" t="s">
        <v>289</v>
      </c>
      <c r="E2101" s="218">
        <v>3.2</v>
      </c>
      <c r="F2101" s="218">
        <v>1.64</v>
      </c>
      <c r="G2101" s="218">
        <f t="shared" si="418"/>
        <v>9.68</v>
      </c>
      <c r="H2101" s="218">
        <v>3</v>
      </c>
      <c r="I2101" s="218">
        <f t="shared" si="419"/>
        <v>5.2480000000000002</v>
      </c>
      <c r="J2101" s="219"/>
      <c r="K2101" s="218">
        <f t="shared" si="420"/>
        <v>0</v>
      </c>
      <c r="L2101" s="21"/>
      <c r="O2101" s="112"/>
      <c r="P2101" s="112"/>
      <c r="Q2101" s="112"/>
      <c r="R2101" s="112"/>
      <c r="S2101" s="112"/>
      <c r="T2101" s="112"/>
    </row>
    <row r="2102" spans="1:20" s="281" customFormat="1" ht="18" customHeight="1" x14ac:dyDescent="0.25">
      <c r="A2102" s="228"/>
      <c r="B2102" s="304"/>
      <c r="C2102" s="304"/>
      <c r="D2102" s="282" t="s">
        <v>290</v>
      </c>
      <c r="E2102" s="218">
        <v>1.53</v>
      </c>
      <c r="F2102" s="218">
        <v>2</v>
      </c>
      <c r="G2102" s="218">
        <f t="shared" si="418"/>
        <v>7.0600000000000005</v>
      </c>
      <c r="H2102" s="218">
        <v>3</v>
      </c>
      <c r="I2102" s="218">
        <f t="shared" si="419"/>
        <v>3.06</v>
      </c>
      <c r="J2102" s="219"/>
      <c r="K2102" s="218">
        <f t="shared" si="420"/>
        <v>0</v>
      </c>
      <c r="L2102" s="21"/>
      <c r="O2102" s="112"/>
      <c r="P2102" s="112"/>
      <c r="Q2102" s="112"/>
      <c r="R2102" s="112"/>
      <c r="S2102" s="112"/>
      <c r="T2102" s="112"/>
    </row>
    <row r="2103" spans="1:20" s="281" customFormat="1" ht="18" customHeight="1" x14ac:dyDescent="0.25">
      <c r="A2103" s="228"/>
      <c r="B2103" s="304"/>
      <c r="C2103" s="304"/>
      <c r="D2103" s="282" t="s">
        <v>292</v>
      </c>
      <c r="E2103" s="218">
        <v>1.53</v>
      </c>
      <c r="F2103" s="218">
        <v>2</v>
      </c>
      <c r="G2103" s="218">
        <f t="shared" si="418"/>
        <v>7.0600000000000005</v>
      </c>
      <c r="H2103" s="218">
        <v>3</v>
      </c>
      <c r="I2103" s="218">
        <f t="shared" si="419"/>
        <v>3.06</v>
      </c>
      <c r="J2103" s="219"/>
      <c r="K2103" s="218">
        <f t="shared" si="420"/>
        <v>0</v>
      </c>
      <c r="L2103" s="21"/>
      <c r="O2103" s="112"/>
      <c r="P2103" s="112"/>
      <c r="Q2103" s="112"/>
      <c r="R2103" s="112"/>
      <c r="S2103" s="112"/>
      <c r="T2103" s="112"/>
    </row>
    <row r="2104" spans="1:20" s="281" customFormat="1" ht="18" customHeight="1" x14ac:dyDescent="0.25">
      <c r="A2104" s="228"/>
      <c r="B2104" s="304"/>
      <c r="C2104" s="304"/>
      <c r="D2104" s="282" t="s">
        <v>293</v>
      </c>
      <c r="E2104" s="218">
        <v>3.2</v>
      </c>
      <c r="F2104" s="218">
        <v>3.4</v>
      </c>
      <c r="G2104" s="218">
        <f t="shared" si="418"/>
        <v>13.2</v>
      </c>
      <c r="H2104" s="218">
        <v>3</v>
      </c>
      <c r="I2104" s="218">
        <f t="shared" si="419"/>
        <v>10.88</v>
      </c>
      <c r="J2104" s="219"/>
      <c r="K2104" s="218">
        <f t="shared" si="420"/>
        <v>0</v>
      </c>
      <c r="L2104" s="21"/>
      <c r="O2104" s="112"/>
      <c r="P2104" s="112"/>
      <c r="Q2104" s="112"/>
      <c r="R2104" s="112"/>
      <c r="S2104" s="112"/>
      <c r="T2104" s="112"/>
    </row>
    <row r="2105" spans="1:20" s="281" customFormat="1" ht="18" customHeight="1" x14ac:dyDescent="0.25">
      <c r="A2105" s="228"/>
      <c r="B2105" s="304"/>
      <c r="C2105" s="304"/>
      <c r="D2105" s="282" t="s">
        <v>294</v>
      </c>
      <c r="E2105" s="218">
        <v>3.2</v>
      </c>
      <c r="F2105" s="218">
        <v>4.5</v>
      </c>
      <c r="G2105" s="218">
        <f t="shared" si="418"/>
        <v>15.4</v>
      </c>
      <c r="H2105" s="218">
        <v>3</v>
      </c>
      <c r="I2105" s="218">
        <f t="shared" si="419"/>
        <v>14.4</v>
      </c>
      <c r="J2105" s="219"/>
      <c r="K2105" s="218">
        <f t="shared" si="420"/>
        <v>0</v>
      </c>
      <c r="L2105" s="21"/>
      <c r="O2105" s="112"/>
      <c r="P2105" s="112"/>
      <c r="Q2105" s="112"/>
      <c r="R2105" s="112"/>
      <c r="S2105" s="112"/>
      <c r="T2105" s="112"/>
    </row>
    <row r="2106" spans="1:20" s="281" customFormat="1" ht="18" customHeight="1" x14ac:dyDescent="0.25">
      <c r="A2106" s="228"/>
      <c r="B2106" s="304"/>
      <c r="C2106" s="304"/>
      <c r="D2106" s="282" t="s">
        <v>295</v>
      </c>
      <c r="E2106" s="218">
        <v>1.55</v>
      </c>
      <c r="F2106" s="218">
        <v>0.95</v>
      </c>
      <c r="G2106" s="218">
        <f t="shared" si="418"/>
        <v>5</v>
      </c>
      <c r="H2106" s="218">
        <v>3</v>
      </c>
      <c r="I2106" s="218">
        <f t="shared" si="419"/>
        <v>1.4724999999999999</v>
      </c>
      <c r="J2106" s="219"/>
      <c r="K2106" s="218">
        <f t="shared" si="420"/>
        <v>0</v>
      </c>
      <c r="L2106" s="21"/>
      <c r="O2106" s="112"/>
      <c r="P2106" s="112"/>
      <c r="Q2106" s="112"/>
      <c r="R2106" s="112"/>
      <c r="S2106" s="112"/>
      <c r="T2106" s="112"/>
    </row>
    <row r="2107" spans="1:20" s="281" customFormat="1" ht="18" customHeight="1" x14ac:dyDescent="0.25">
      <c r="A2107" s="228"/>
      <c r="B2107" s="304"/>
      <c r="C2107" s="304"/>
      <c r="D2107" s="282"/>
      <c r="E2107" s="218"/>
      <c r="F2107" s="218"/>
      <c r="G2107" s="218"/>
      <c r="H2107" s="218"/>
      <c r="I2107" s="218"/>
      <c r="J2107" s="219"/>
      <c r="K2107" s="311">
        <f>SUM(K2092:K2106)</f>
        <v>0</v>
      </c>
      <c r="L2107" s="21"/>
      <c r="O2107" s="112"/>
      <c r="P2107" s="112"/>
      <c r="Q2107" s="112"/>
      <c r="R2107" s="112"/>
      <c r="S2107" s="112"/>
      <c r="T2107" s="112"/>
    </row>
    <row r="2108" spans="1:20" s="281" customFormat="1" ht="42.75" customHeight="1" x14ac:dyDescent="0.25">
      <c r="A2108" s="228"/>
      <c r="B2108" s="312" t="str">
        <f>'Planila Orçamentária'!C180</f>
        <v> LUMINÁRIA DE EMERGÊNCIA</v>
      </c>
      <c r="C2108" s="304"/>
      <c r="D2108" s="282"/>
      <c r="E2108" s="218"/>
      <c r="F2108" s="218"/>
      <c r="G2108" s="218"/>
      <c r="H2108" s="218"/>
      <c r="I2108" s="218"/>
      <c r="J2108" s="219"/>
      <c r="K2108" s="311"/>
      <c r="L2108" s="21"/>
      <c r="O2108" s="112"/>
      <c r="P2108" s="112"/>
      <c r="Q2108" s="112"/>
      <c r="R2108" s="112"/>
      <c r="S2108" s="112"/>
      <c r="T2108" s="112"/>
    </row>
    <row r="2109" spans="1:20" s="281" customFormat="1" ht="18" customHeight="1" x14ac:dyDescent="0.25">
      <c r="A2109" s="228"/>
      <c r="B2109" s="304"/>
      <c r="C2109" s="304"/>
      <c r="D2109" s="282" t="s">
        <v>282</v>
      </c>
      <c r="E2109" s="218">
        <v>4.3499999999999996</v>
      </c>
      <c r="F2109" s="218">
        <v>4.3</v>
      </c>
      <c r="G2109" s="218">
        <f>E2109*2+F2109*2</f>
        <v>17.299999999999997</v>
      </c>
      <c r="H2109" s="218">
        <v>3</v>
      </c>
      <c r="I2109" s="218">
        <f>E2109*F2109</f>
        <v>18.704999999999998</v>
      </c>
      <c r="J2109" s="219"/>
      <c r="K2109" s="218">
        <f>J2109</f>
        <v>0</v>
      </c>
      <c r="L2109" s="21"/>
      <c r="O2109" s="112"/>
      <c r="P2109" s="112"/>
      <c r="Q2109" s="112"/>
      <c r="R2109" s="112"/>
      <c r="S2109" s="112"/>
      <c r="T2109" s="112"/>
    </row>
    <row r="2110" spans="1:20" s="281" customFormat="1" ht="18" customHeight="1" x14ac:dyDescent="0.25">
      <c r="A2110" s="228"/>
      <c r="B2110" s="304"/>
      <c r="C2110" s="304"/>
      <c r="D2110" s="282" t="s">
        <v>283</v>
      </c>
      <c r="E2110" s="218">
        <v>2.85</v>
      </c>
      <c r="F2110" s="218">
        <v>4</v>
      </c>
      <c r="G2110" s="218">
        <f t="shared" ref="G2110:G2123" si="421">E2110*2+F2110*2</f>
        <v>13.7</v>
      </c>
      <c r="H2110" s="218">
        <v>3</v>
      </c>
      <c r="I2110" s="218">
        <f t="shared" ref="I2110:I2123" si="422">E2110*F2110</f>
        <v>11.4</v>
      </c>
      <c r="J2110" s="219"/>
      <c r="K2110" s="218">
        <f t="shared" ref="K2110:K2123" si="423">J2110</f>
        <v>0</v>
      </c>
      <c r="L2110" s="21"/>
      <c r="O2110" s="112"/>
      <c r="P2110" s="112"/>
      <c r="Q2110" s="112"/>
      <c r="R2110" s="112"/>
      <c r="S2110" s="112"/>
      <c r="T2110" s="112"/>
    </row>
    <row r="2111" spans="1:20" s="281" customFormat="1" ht="18" customHeight="1" x14ac:dyDescent="0.25">
      <c r="A2111" s="228"/>
      <c r="B2111" s="304"/>
      <c r="C2111" s="304"/>
      <c r="D2111" s="282" t="s">
        <v>298</v>
      </c>
      <c r="E2111" s="218">
        <v>2.85</v>
      </c>
      <c r="F2111" s="218">
        <v>4</v>
      </c>
      <c r="G2111" s="218">
        <f t="shared" si="421"/>
        <v>13.7</v>
      </c>
      <c r="H2111" s="218">
        <v>3</v>
      </c>
      <c r="I2111" s="218">
        <f t="shared" si="422"/>
        <v>11.4</v>
      </c>
      <c r="J2111" s="219">
        <v>1</v>
      </c>
      <c r="K2111" s="218">
        <f t="shared" si="423"/>
        <v>1</v>
      </c>
      <c r="L2111" s="21"/>
      <c r="O2111" s="112"/>
      <c r="P2111" s="112"/>
      <c r="Q2111" s="112"/>
      <c r="R2111" s="112"/>
      <c r="S2111" s="112"/>
      <c r="T2111" s="112"/>
    </row>
    <row r="2112" spans="1:20" s="281" customFormat="1" ht="18" customHeight="1" x14ac:dyDescent="0.25">
      <c r="A2112" s="228"/>
      <c r="B2112" s="304"/>
      <c r="C2112" s="304"/>
      <c r="D2112" s="282" t="s">
        <v>284</v>
      </c>
      <c r="E2112" s="218">
        <v>4.3499999999999996</v>
      </c>
      <c r="F2112" s="218">
        <v>4.3499999999999996</v>
      </c>
      <c r="G2112" s="218">
        <f t="shared" si="421"/>
        <v>17.399999999999999</v>
      </c>
      <c r="H2112" s="218">
        <v>3</v>
      </c>
      <c r="I2112" s="218">
        <f t="shared" si="422"/>
        <v>18.922499999999996</v>
      </c>
      <c r="J2112" s="219"/>
      <c r="K2112" s="218">
        <f t="shared" si="423"/>
        <v>0</v>
      </c>
      <c r="L2112" s="21"/>
      <c r="O2112" s="112"/>
      <c r="P2112" s="112"/>
      <c r="Q2112" s="112"/>
      <c r="R2112" s="112"/>
      <c r="S2112" s="112"/>
      <c r="T2112" s="112"/>
    </row>
    <row r="2113" spans="1:20" s="281" customFormat="1" ht="18" customHeight="1" x14ac:dyDescent="0.25">
      <c r="A2113" s="228"/>
      <c r="B2113" s="304"/>
      <c r="C2113" s="304"/>
      <c r="D2113" s="282" t="s">
        <v>285</v>
      </c>
      <c r="E2113" s="218">
        <v>2.74</v>
      </c>
      <c r="F2113" s="218">
        <v>3</v>
      </c>
      <c r="G2113" s="218">
        <f t="shared" si="421"/>
        <v>11.48</v>
      </c>
      <c r="H2113" s="218">
        <v>3</v>
      </c>
      <c r="I2113" s="218">
        <f t="shared" si="422"/>
        <v>8.2200000000000006</v>
      </c>
      <c r="J2113" s="219"/>
      <c r="K2113" s="218">
        <f t="shared" si="423"/>
        <v>0</v>
      </c>
      <c r="L2113" s="21"/>
      <c r="O2113" s="112"/>
      <c r="P2113" s="112"/>
      <c r="Q2113" s="112"/>
      <c r="R2113" s="112"/>
      <c r="S2113" s="112"/>
      <c r="T2113" s="112"/>
    </row>
    <row r="2114" spans="1:20" s="281" customFormat="1" ht="18" customHeight="1" x14ac:dyDescent="0.25">
      <c r="A2114" s="228"/>
      <c r="B2114" s="304"/>
      <c r="C2114" s="304"/>
      <c r="D2114" s="282" t="s">
        <v>286</v>
      </c>
      <c r="E2114" s="218">
        <v>1.35</v>
      </c>
      <c r="F2114" s="218">
        <v>10.3</v>
      </c>
      <c r="G2114" s="218">
        <f t="shared" si="421"/>
        <v>23.3</v>
      </c>
      <c r="H2114" s="218">
        <v>3</v>
      </c>
      <c r="I2114" s="218">
        <f t="shared" si="422"/>
        <v>13.905000000000001</v>
      </c>
      <c r="J2114" s="219"/>
      <c r="K2114" s="218">
        <f t="shared" si="423"/>
        <v>0</v>
      </c>
      <c r="L2114" s="21"/>
      <c r="O2114" s="112"/>
      <c r="P2114" s="112"/>
      <c r="Q2114" s="112"/>
      <c r="R2114" s="112"/>
      <c r="S2114" s="112"/>
      <c r="T2114" s="112"/>
    </row>
    <row r="2115" spans="1:20" s="281" customFormat="1" ht="18" customHeight="1" x14ac:dyDescent="0.25">
      <c r="A2115" s="228"/>
      <c r="B2115" s="304"/>
      <c r="C2115" s="304"/>
      <c r="D2115" s="282" t="s">
        <v>287</v>
      </c>
      <c r="E2115" s="218">
        <v>1.35</v>
      </c>
      <c r="F2115" s="218">
        <v>2.95</v>
      </c>
      <c r="G2115" s="218">
        <f t="shared" si="421"/>
        <v>8.6000000000000014</v>
      </c>
      <c r="H2115" s="218">
        <v>3</v>
      </c>
      <c r="I2115" s="218">
        <f t="shared" si="422"/>
        <v>3.9825000000000004</v>
      </c>
      <c r="J2115" s="219"/>
      <c r="K2115" s="218">
        <f t="shared" si="423"/>
        <v>0</v>
      </c>
      <c r="L2115" s="21"/>
      <c r="O2115" s="112"/>
      <c r="P2115" s="112"/>
      <c r="Q2115" s="112"/>
      <c r="R2115" s="112"/>
      <c r="S2115" s="112"/>
      <c r="T2115" s="112"/>
    </row>
    <row r="2116" spans="1:20" s="281" customFormat="1" ht="18" customHeight="1" x14ac:dyDescent="0.25">
      <c r="A2116" s="228"/>
      <c r="B2116" s="304"/>
      <c r="C2116" s="304"/>
      <c r="D2116" s="282" t="s">
        <v>288</v>
      </c>
      <c r="E2116" s="218">
        <v>2.74</v>
      </c>
      <c r="F2116" s="218">
        <v>1.3</v>
      </c>
      <c r="G2116" s="218">
        <f t="shared" si="421"/>
        <v>8.08</v>
      </c>
      <c r="H2116" s="218">
        <v>3</v>
      </c>
      <c r="I2116" s="218">
        <f t="shared" si="422"/>
        <v>3.5620000000000003</v>
      </c>
      <c r="J2116" s="219">
        <v>2</v>
      </c>
      <c r="K2116" s="218">
        <f t="shared" si="423"/>
        <v>2</v>
      </c>
      <c r="L2116" s="21"/>
      <c r="O2116" s="112"/>
      <c r="P2116" s="112"/>
      <c r="Q2116" s="112"/>
      <c r="R2116" s="112"/>
      <c r="S2116" s="112"/>
      <c r="T2116" s="112"/>
    </row>
    <row r="2117" spans="1:20" s="281" customFormat="1" ht="18" customHeight="1" x14ac:dyDescent="0.25">
      <c r="A2117" s="228"/>
      <c r="B2117" s="304"/>
      <c r="C2117" s="304"/>
      <c r="D2117" s="282" t="s">
        <v>291</v>
      </c>
      <c r="E2117" s="218">
        <v>1.8</v>
      </c>
      <c r="F2117" s="218">
        <v>4.45</v>
      </c>
      <c r="G2117" s="218">
        <f t="shared" si="421"/>
        <v>12.5</v>
      </c>
      <c r="H2117" s="218">
        <v>3</v>
      </c>
      <c r="I2117" s="218">
        <f t="shared" si="422"/>
        <v>8.01</v>
      </c>
      <c r="J2117" s="219"/>
      <c r="K2117" s="218">
        <f t="shared" si="423"/>
        <v>0</v>
      </c>
      <c r="L2117" s="21"/>
      <c r="O2117" s="112"/>
      <c r="P2117" s="112"/>
      <c r="Q2117" s="112"/>
      <c r="R2117" s="112"/>
      <c r="S2117" s="112"/>
      <c r="T2117" s="112"/>
    </row>
    <row r="2118" spans="1:20" s="281" customFormat="1" ht="18" customHeight="1" x14ac:dyDescent="0.25">
      <c r="A2118" s="228"/>
      <c r="B2118" s="304"/>
      <c r="C2118" s="304"/>
      <c r="D2118" s="282" t="s">
        <v>289</v>
      </c>
      <c r="E2118" s="218">
        <v>3.2</v>
      </c>
      <c r="F2118" s="218">
        <v>1.64</v>
      </c>
      <c r="G2118" s="218">
        <f t="shared" si="421"/>
        <v>9.68</v>
      </c>
      <c r="H2118" s="218">
        <v>3</v>
      </c>
      <c r="I2118" s="218">
        <f t="shared" si="422"/>
        <v>5.2480000000000002</v>
      </c>
      <c r="J2118" s="219"/>
      <c r="K2118" s="218">
        <f t="shared" si="423"/>
        <v>0</v>
      </c>
      <c r="L2118" s="21"/>
      <c r="O2118" s="112"/>
      <c r="P2118" s="112"/>
      <c r="Q2118" s="112"/>
      <c r="R2118" s="112"/>
      <c r="S2118" s="112"/>
      <c r="T2118" s="112"/>
    </row>
    <row r="2119" spans="1:20" s="281" customFormat="1" ht="18" customHeight="1" x14ac:dyDescent="0.25">
      <c r="A2119" s="228"/>
      <c r="B2119" s="304"/>
      <c r="C2119" s="304"/>
      <c r="D2119" s="282" t="s">
        <v>290</v>
      </c>
      <c r="E2119" s="218">
        <v>1.53</v>
      </c>
      <c r="F2119" s="218">
        <v>2</v>
      </c>
      <c r="G2119" s="218">
        <f t="shared" si="421"/>
        <v>7.0600000000000005</v>
      </c>
      <c r="H2119" s="218">
        <v>3</v>
      </c>
      <c r="I2119" s="218">
        <f t="shared" si="422"/>
        <v>3.06</v>
      </c>
      <c r="J2119" s="219"/>
      <c r="K2119" s="218">
        <f t="shared" si="423"/>
        <v>0</v>
      </c>
      <c r="L2119" s="21"/>
      <c r="O2119" s="112"/>
      <c r="P2119" s="112"/>
      <c r="Q2119" s="112"/>
      <c r="R2119" s="112"/>
      <c r="S2119" s="112"/>
      <c r="T2119" s="112"/>
    </row>
    <row r="2120" spans="1:20" s="281" customFormat="1" ht="18" customHeight="1" x14ac:dyDescent="0.25">
      <c r="A2120" s="228"/>
      <c r="B2120" s="304"/>
      <c r="C2120" s="304"/>
      <c r="D2120" s="282" t="s">
        <v>292</v>
      </c>
      <c r="E2120" s="218">
        <v>1.53</v>
      </c>
      <c r="F2120" s="218">
        <v>2</v>
      </c>
      <c r="G2120" s="218">
        <f t="shared" si="421"/>
        <v>7.0600000000000005</v>
      </c>
      <c r="H2120" s="218">
        <v>3</v>
      </c>
      <c r="I2120" s="218">
        <f t="shared" si="422"/>
        <v>3.06</v>
      </c>
      <c r="J2120" s="219"/>
      <c r="K2120" s="218">
        <f t="shared" si="423"/>
        <v>0</v>
      </c>
      <c r="L2120" s="21"/>
      <c r="O2120" s="112"/>
      <c r="P2120" s="112"/>
      <c r="Q2120" s="112"/>
      <c r="R2120" s="112"/>
      <c r="S2120" s="112"/>
      <c r="T2120" s="112"/>
    </row>
    <row r="2121" spans="1:20" s="281" customFormat="1" ht="18" customHeight="1" x14ac:dyDescent="0.25">
      <c r="A2121" s="228"/>
      <c r="B2121" s="304"/>
      <c r="C2121" s="304"/>
      <c r="D2121" s="282" t="s">
        <v>293</v>
      </c>
      <c r="E2121" s="218">
        <v>3.2</v>
      </c>
      <c r="F2121" s="218">
        <v>3.4</v>
      </c>
      <c r="G2121" s="218">
        <f t="shared" si="421"/>
        <v>13.2</v>
      </c>
      <c r="H2121" s="218">
        <v>3</v>
      </c>
      <c r="I2121" s="218">
        <f t="shared" si="422"/>
        <v>10.88</v>
      </c>
      <c r="J2121" s="219"/>
      <c r="K2121" s="218">
        <f t="shared" si="423"/>
        <v>0</v>
      </c>
      <c r="L2121" s="21"/>
      <c r="O2121" s="112"/>
      <c r="P2121" s="112"/>
      <c r="Q2121" s="112"/>
      <c r="R2121" s="112"/>
      <c r="S2121" s="112"/>
      <c r="T2121" s="112"/>
    </row>
    <row r="2122" spans="1:20" s="281" customFormat="1" ht="18" customHeight="1" x14ac:dyDescent="0.25">
      <c r="A2122" s="228"/>
      <c r="B2122" s="304"/>
      <c r="C2122" s="304"/>
      <c r="D2122" s="282" t="s">
        <v>294</v>
      </c>
      <c r="E2122" s="218">
        <v>3.2</v>
      </c>
      <c r="F2122" s="218">
        <v>4.5</v>
      </c>
      <c r="G2122" s="218">
        <f t="shared" si="421"/>
        <v>15.4</v>
      </c>
      <c r="H2122" s="218">
        <v>3</v>
      </c>
      <c r="I2122" s="218">
        <f t="shared" si="422"/>
        <v>14.4</v>
      </c>
      <c r="J2122" s="219"/>
      <c r="K2122" s="218">
        <f t="shared" si="423"/>
        <v>0</v>
      </c>
      <c r="L2122" s="21"/>
      <c r="O2122" s="112"/>
      <c r="P2122" s="112"/>
      <c r="Q2122" s="112"/>
      <c r="R2122" s="112"/>
      <c r="S2122" s="112"/>
      <c r="T2122" s="112"/>
    </row>
    <row r="2123" spans="1:20" s="281" customFormat="1" ht="18" customHeight="1" x14ac:dyDescent="0.25">
      <c r="A2123" s="228"/>
      <c r="B2123" s="304"/>
      <c r="C2123" s="304"/>
      <c r="D2123" s="282" t="s">
        <v>295</v>
      </c>
      <c r="E2123" s="218">
        <v>1.55</v>
      </c>
      <c r="F2123" s="218">
        <v>0.95</v>
      </c>
      <c r="G2123" s="218">
        <f t="shared" si="421"/>
        <v>5</v>
      </c>
      <c r="H2123" s="218">
        <v>3</v>
      </c>
      <c r="I2123" s="218">
        <f t="shared" si="422"/>
        <v>1.4724999999999999</v>
      </c>
      <c r="J2123" s="219"/>
      <c r="K2123" s="218">
        <f t="shared" si="423"/>
        <v>0</v>
      </c>
      <c r="L2123" s="21"/>
      <c r="O2123" s="112"/>
      <c r="P2123" s="112"/>
      <c r="Q2123" s="112"/>
      <c r="R2123" s="112"/>
      <c r="S2123" s="112"/>
      <c r="T2123" s="112"/>
    </row>
    <row r="2124" spans="1:20" s="281" customFormat="1" ht="18" customHeight="1" x14ac:dyDescent="0.25">
      <c r="A2124" s="228"/>
      <c r="B2124" s="304"/>
      <c r="C2124" s="304"/>
      <c r="D2124" s="282"/>
      <c r="E2124" s="218"/>
      <c r="F2124" s="218"/>
      <c r="G2124" s="218"/>
      <c r="H2124" s="218"/>
      <c r="I2124" s="218"/>
      <c r="J2124" s="219"/>
      <c r="K2124" s="311">
        <f>SUM(K2109:K2123)</f>
        <v>3</v>
      </c>
      <c r="L2124" s="21"/>
      <c r="O2124" s="112"/>
      <c r="P2124" s="112"/>
      <c r="Q2124" s="112"/>
      <c r="R2124" s="112"/>
      <c r="S2124" s="112"/>
      <c r="T2124" s="112"/>
    </row>
    <row r="2125" spans="1:20" s="281" customFormat="1" ht="50.25" customHeight="1" x14ac:dyDescent="0.25">
      <c r="A2125" s="228"/>
      <c r="B2125" s="312" t="str">
        <f>'Planila Orçamentária'!C181</f>
        <v>Extintor pó químico 6,0kg com sinalização</v>
      </c>
      <c r="C2125" s="304"/>
      <c r="D2125" s="282"/>
      <c r="E2125" s="218"/>
      <c r="F2125" s="218"/>
      <c r="G2125" s="218"/>
      <c r="H2125" s="218"/>
      <c r="I2125" s="218"/>
      <c r="J2125" s="219"/>
      <c r="K2125" s="311"/>
      <c r="L2125" s="21"/>
      <c r="O2125" s="112"/>
      <c r="P2125" s="112"/>
      <c r="Q2125" s="112"/>
      <c r="R2125" s="112"/>
      <c r="S2125" s="112"/>
      <c r="T2125" s="112"/>
    </row>
    <row r="2126" spans="1:20" s="281" customFormat="1" ht="18" customHeight="1" x14ac:dyDescent="0.25">
      <c r="A2126" s="228"/>
      <c r="B2126" s="304"/>
      <c r="C2126" s="304"/>
      <c r="D2126" s="282" t="s">
        <v>282</v>
      </c>
      <c r="E2126" s="218">
        <v>4.3499999999999996</v>
      </c>
      <c r="F2126" s="218">
        <v>4.3</v>
      </c>
      <c r="G2126" s="218">
        <f>E2126*2+F2126*2</f>
        <v>17.299999999999997</v>
      </c>
      <c r="H2126" s="218">
        <v>3</v>
      </c>
      <c r="I2126" s="218">
        <f>E2126*F2126</f>
        <v>18.704999999999998</v>
      </c>
      <c r="J2126" s="219"/>
      <c r="K2126" s="218">
        <f>J2126</f>
        <v>0</v>
      </c>
      <c r="L2126" s="21"/>
      <c r="O2126" s="112"/>
      <c r="P2126" s="112"/>
      <c r="Q2126" s="112"/>
      <c r="R2126" s="112"/>
      <c r="S2126" s="112"/>
      <c r="T2126" s="112"/>
    </row>
    <row r="2127" spans="1:20" s="281" customFormat="1" ht="18" customHeight="1" x14ac:dyDescent="0.25">
      <c r="A2127" s="228"/>
      <c r="B2127" s="304"/>
      <c r="C2127" s="304"/>
      <c r="D2127" s="282" t="s">
        <v>283</v>
      </c>
      <c r="E2127" s="218">
        <v>2.85</v>
      </c>
      <c r="F2127" s="218">
        <v>4</v>
      </c>
      <c r="G2127" s="218">
        <f t="shared" ref="G2127:G2140" si="424">E2127*2+F2127*2</f>
        <v>13.7</v>
      </c>
      <c r="H2127" s="218">
        <v>3</v>
      </c>
      <c r="I2127" s="218">
        <f t="shared" ref="I2127:I2140" si="425">E2127*F2127</f>
        <v>11.4</v>
      </c>
      <c r="J2127" s="219"/>
      <c r="K2127" s="218">
        <f t="shared" ref="K2127:K2140" si="426">J2127</f>
        <v>0</v>
      </c>
      <c r="L2127" s="21"/>
      <c r="O2127" s="112"/>
      <c r="P2127" s="112"/>
      <c r="Q2127" s="112"/>
      <c r="R2127" s="112"/>
      <c r="S2127" s="112"/>
      <c r="T2127" s="112"/>
    </row>
    <row r="2128" spans="1:20" s="281" customFormat="1" ht="18" customHeight="1" x14ac:dyDescent="0.25">
      <c r="A2128" s="228"/>
      <c r="B2128" s="304"/>
      <c r="C2128" s="304"/>
      <c r="D2128" s="282" t="s">
        <v>298</v>
      </c>
      <c r="E2128" s="218">
        <v>2.85</v>
      </c>
      <c r="F2128" s="218">
        <v>4</v>
      </c>
      <c r="G2128" s="218">
        <f t="shared" si="424"/>
        <v>13.7</v>
      </c>
      <c r="H2128" s="218">
        <v>3</v>
      </c>
      <c r="I2128" s="218">
        <f t="shared" si="425"/>
        <v>11.4</v>
      </c>
      <c r="J2128" s="219"/>
      <c r="K2128" s="218">
        <f t="shared" si="426"/>
        <v>0</v>
      </c>
      <c r="L2128" s="21"/>
      <c r="O2128" s="112"/>
      <c r="P2128" s="112"/>
      <c r="Q2128" s="112"/>
      <c r="R2128" s="112"/>
      <c r="S2128" s="112"/>
      <c r="T2128" s="112"/>
    </row>
    <row r="2129" spans="1:20" s="281" customFormat="1" ht="18" customHeight="1" x14ac:dyDescent="0.25">
      <c r="A2129" s="228"/>
      <c r="B2129" s="304"/>
      <c r="C2129" s="304"/>
      <c r="D2129" s="282" t="s">
        <v>284</v>
      </c>
      <c r="E2129" s="218">
        <v>4.3499999999999996</v>
      </c>
      <c r="F2129" s="218">
        <v>4.3499999999999996</v>
      </c>
      <c r="G2129" s="218">
        <f t="shared" si="424"/>
        <v>17.399999999999999</v>
      </c>
      <c r="H2129" s="218">
        <v>3</v>
      </c>
      <c r="I2129" s="218">
        <f t="shared" si="425"/>
        <v>18.922499999999996</v>
      </c>
      <c r="J2129" s="219"/>
      <c r="K2129" s="218">
        <f t="shared" si="426"/>
        <v>0</v>
      </c>
      <c r="L2129" s="21"/>
      <c r="O2129" s="112"/>
      <c r="P2129" s="112"/>
      <c r="Q2129" s="112"/>
      <c r="R2129" s="112"/>
      <c r="S2129" s="112"/>
      <c r="T2129" s="112"/>
    </row>
    <row r="2130" spans="1:20" s="281" customFormat="1" ht="18" customHeight="1" x14ac:dyDescent="0.25">
      <c r="A2130" s="228"/>
      <c r="B2130" s="304"/>
      <c r="C2130" s="304"/>
      <c r="D2130" s="282" t="s">
        <v>285</v>
      </c>
      <c r="E2130" s="218">
        <v>2.74</v>
      </c>
      <c r="F2130" s="218">
        <v>3</v>
      </c>
      <c r="G2130" s="218">
        <f t="shared" si="424"/>
        <v>11.48</v>
      </c>
      <c r="H2130" s="218">
        <v>3</v>
      </c>
      <c r="I2130" s="218">
        <f t="shared" si="425"/>
        <v>8.2200000000000006</v>
      </c>
      <c r="J2130" s="219"/>
      <c r="K2130" s="218">
        <f t="shared" si="426"/>
        <v>0</v>
      </c>
      <c r="L2130" s="21"/>
      <c r="O2130" s="112"/>
      <c r="P2130" s="112"/>
      <c r="Q2130" s="112"/>
      <c r="R2130" s="112"/>
      <c r="S2130" s="112"/>
      <c r="T2130" s="112"/>
    </row>
    <row r="2131" spans="1:20" s="281" customFormat="1" ht="18" customHeight="1" x14ac:dyDescent="0.25">
      <c r="A2131" s="228"/>
      <c r="B2131" s="304"/>
      <c r="C2131" s="304"/>
      <c r="D2131" s="282" t="s">
        <v>286</v>
      </c>
      <c r="E2131" s="218">
        <v>1.35</v>
      </c>
      <c r="F2131" s="218">
        <v>10.3</v>
      </c>
      <c r="G2131" s="218">
        <f t="shared" si="424"/>
        <v>23.3</v>
      </c>
      <c r="H2131" s="218">
        <v>3</v>
      </c>
      <c r="I2131" s="218">
        <f t="shared" si="425"/>
        <v>13.905000000000001</v>
      </c>
      <c r="J2131" s="219"/>
      <c r="K2131" s="218">
        <f t="shared" si="426"/>
        <v>0</v>
      </c>
      <c r="L2131" s="21"/>
      <c r="O2131" s="112"/>
      <c r="P2131" s="112"/>
      <c r="Q2131" s="112"/>
      <c r="R2131" s="112"/>
      <c r="S2131" s="112"/>
      <c r="T2131" s="112"/>
    </row>
    <row r="2132" spans="1:20" s="281" customFormat="1" ht="18" customHeight="1" x14ac:dyDescent="0.25">
      <c r="A2132" s="228"/>
      <c r="B2132" s="304"/>
      <c r="C2132" s="304"/>
      <c r="D2132" s="282" t="s">
        <v>287</v>
      </c>
      <c r="E2132" s="218">
        <v>1.35</v>
      </c>
      <c r="F2132" s="218">
        <v>2.95</v>
      </c>
      <c r="G2132" s="218">
        <f t="shared" si="424"/>
        <v>8.6000000000000014</v>
      </c>
      <c r="H2132" s="218">
        <v>3</v>
      </c>
      <c r="I2132" s="218">
        <f t="shared" si="425"/>
        <v>3.9825000000000004</v>
      </c>
      <c r="J2132" s="219"/>
      <c r="K2132" s="218">
        <f t="shared" si="426"/>
        <v>0</v>
      </c>
      <c r="L2132" s="21"/>
      <c r="O2132" s="112"/>
      <c r="P2132" s="112"/>
      <c r="Q2132" s="112"/>
      <c r="R2132" s="112"/>
      <c r="S2132" s="112"/>
      <c r="T2132" s="112"/>
    </row>
    <row r="2133" spans="1:20" s="281" customFormat="1" ht="18" customHeight="1" x14ac:dyDescent="0.25">
      <c r="A2133" s="228"/>
      <c r="B2133" s="304"/>
      <c r="C2133" s="304"/>
      <c r="D2133" s="282" t="s">
        <v>288</v>
      </c>
      <c r="E2133" s="218">
        <v>2.74</v>
      </c>
      <c r="F2133" s="218">
        <v>1.3</v>
      </c>
      <c r="G2133" s="218">
        <f t="shared" si="424"/>
        <v>8.08</v>
      </c>
      <c r="H2133" s="218">
        <v>3</v>
      </c>
      <c r="I2133" s="218">
        <f t="shared" si="425"/>
        <v>3.5620000000000003</v>
      </c>
      <c r="J2133" s="219">
        <v>1</v>
      </c>
      <c r="K2133" s="218">
        <f t="shared" si="426"/>
        <v>1</v>
      </c>
      <c r="L2133" s="21"/>
      <c r="O2133" s="112"/>
      <c r="P2133" s="112"/>
      <c r="Q2133" s="112"/>
      <c r="R2133" s="112"/>
      <c r="S2133" s="112"/>
      <c r="T2133" s="112"/>
    </row>
    <row r="2134" spans="1:20" s="281" customFormat="1" ht="18" customHeight="1" x14ac:dyDescent="0.25">
      <c r="A2134" s="228"/>
      <c r="B2134" s="304"/>
      <c r="C2134" s="304"/>
      <c r="D2134" s="282" t="s">
        <v>291</v>
      </c>
      <c r="E2134" s="218">
        <v>1.8</v>
      </c>
      <c r="F2134" s="218">
        <v>4.45</v>
      </c>
      <c r="G2134" s="218">
        <f t="shared" si="424"/>
        <v>12.5</v>
      </c>
      <c r="H2134" s="218">
        <v>3</v>
      </c>
      <c r="I2134" s="218">
        <f t="shared" si="425"/>
        <v>8.01</v>
      </c>
      <c r="J2134" s="219"/>
      <c r="K2134" s="218">
        <f t="shared" si="426"/>
        <v>0</v>
      </c>
      <c r="L2134" s="21"/>
      <c r="O2134" s="112"/>
      <c r="P2134" s="112"/>
      <c r="Q2134" s="112"/>
      <c r="R2134" s="112"/>
      <c r="S2134" s="112"/>
      <c r="T2134" s="112"/>
    </row>
    <row r="2135" spans="1:20" s="281" customFormat="1" ht="18" customHeight="1" x14ac:dyDescent="0.25">
      <c r="A2135" s="228"/>
      <c r="B2135" s="304"/>
      <c r="C2135" s="304"/>
      <c r="D2135" s="282" t="s">
        <v>289</v>
      </c>
      <c r="E2135" s="218">
        <v>3.2</v>
      </c>
      <c r="F2135" s="218">
        <v>1.64</v>
      </c>
      <c r="G2135" s="218">
        <f t="shared" si="424"/>
        <v>9.68</v>
      </c>
      <c r="H2135" s="218">
        <v>3</v>
      </c>
      <c r="I2135" s="218">
        <f t="shared" si="425"/>
        <v>5.2480000000000002</v>
      </c>
      <c r="J2135" s="219"/>
      <c r="K2135" s="218">
        <f t="shared" si="426"/>
        <v>0</v>
      </c>
      <c r="L2135" s="21"/>
      <c r="O2135" s="112"/>
      <c r="P2135" s="112"/>
      <c r="Q2135" s="112"/>
      <c r="R2135" s="112"/>
      <c r="S2135" s="112"/>
      <c r="T2135" s="112"/>
    </row>
    <row r="2136" spans="1:20" s="281" customFormat="1" ht="18" customHeight="1" x14ac:dyDescent="0.25">
      <c r="A2136" s="228"/>
      <c r="B2136" s="304"/>
      <c r="C2136" s="304"/>
      <c r="D2136" s="282" t="s">
        <v>290</v>
      </c>
      <c r="E2136" s="218">
        <v>1.53</v>
      </c>
      <c r="F2136" s="218">
        <v>2</v>
      </c>
      <c r="G2136" s="218">
        <f t="shared" si="424"/>
        <v>7.0600000000000005</v>
      </c>
      <c r="H2136" s="218">
        <v>3</v>
      </c>
      <c r="I2136" s="218">
        <f t="shared" si="425"/>
        <v>3.06</v>
      </c>
      <c r="J2136" s="219"/>
      <c r="K2136" s="218">
        <f t="shared" si="426"/>
        <v>0</v>
      </c>
      <c r="L2136" s="21"/>
      <c r="O2136" s="112"/>
      <c r="P2136" s="112"/>
      <c r="Q2136" s="112"/>
      <c r="R2136" s="112"/>
      <c r="S2136" s="112"/>
      <c r="T2136" s="112"/>
    </row>
    <row r="2137" spans="1:20" s="281" customFormat="1" ht="18" customHeight="1" x14ac:dyDescent="0.25">
      <c r="A2137" s="228"/>
      <c r="B2137" s="304"/>
      <c r="C2137" s="304"/>
      <c r="D2137" s="282" t="s">
        <v>292</v>
      </c>
      <c r="E2137" s="218">
        <v>1.53</v>
      </c>
      <c r="F2137" s="218">
        <v>2</v>
      </c>
      <c r="G2137" s="218">
        <f t="shared" si="424"/>
        <v>7.0600000000000005</v>
      </c>
      <c r="H2137" s="218">
        <v>3</v>
      </c>
      <c r="I2137" s="218">
        <f t="shared" si="425"/>
        <v>3.06</v>
      </c>
      <c r="J2137" s="219"/>
      <c r="K2137" s="218">
        <f t="shared" si="426"/>
        <v>0</v>
      </c>
      <c r="L2137" s="21"/>
      <c r="O2137" s="112"/>
      <c r="P2137" s="112"/>
      <c r="Q2137" s="112"/>
      <c r="R2137" s="112"/>
      <c r="S2137" s="112"/>
      <c r="T2137" s="112"/>
    </row>
    <row r="2138" spans="1:20" s="281" customFormat="1" ht="18" customHeight="1" x14ac:dyDescent="0.25">
      <c r="A2138" s="228"/>
      <c r="B2138" s="304"/>
      <c r="C2138" s="304"/>
      <c r="D2138" s="282" t="s">
        <v>293</v>
      </c>
      <c r="E2138" s="218">
        <v>3.2</v>
      </c>
      <c r="F2138" s="218">
        <v>3.4</v>
      </c>
      <c r="G2138" s="218">
        <f t="shared" si="424"/>
        <v>13.2</v>
      </c>
      <c r="H2138" s="218">
        <v>3</v>
      </c>
      <c r="I2138" s="218">
        <f t="shared" si="425"/>
        <v>10.88</v>
      </c>
      <c r="J2138" s="219"/>
      <c r="K2138" s="218">
        <f t="shared" si="426"/>
        <v>0</v>
      </c>
      <c r="L2138" s="21"/>
      <c r="O2138" s="112"/>
      <c r="P2138" s="112"/>
      <c r="Q2138" s="112"/>
      <c r="R2138" s="112"/>
      <c r="S2138" s="112"/>
      <c r="T2138" s="112"/>
    </row>
    <row r="2139" spans="1:20" s="281" customFormat="1" ht="18" customHeight="1" x14ac:dyDescent="0.25">
      <c r="A2139" s="228"/>
      <c r="B2139" s="304"/>
      <c r="C2139" s="304"/>
      <c r="D2139" s="282" t="s">
        <v>294</v>
      </c>
      <c r="E2139" s="218">
        <v>3.2</v>
      </c>
      <c r="F2139" s="218">
        <v>4.5</v>
      </c>
      <c r="G2139" s="218">
        <f t="shared" si="424"/>
        <v>15.4</v>
      </c>
      <c r="H2139" s="218">
        <v>3</v>
      </c>
      <c r="I2139" s="218">
        <f t="shared" si="425"/>
        <v>14.4</v>
      </c>
      <c r="J2139" s="219"/>
      <c r="K2139" s="218">
        <f t="shared" si="426"/>
        <v>0</v>
      </c>
      <c r="L2139" s="21"/>
      <c r="O2139" s="112"/>
      <c r="P2139" s="112"/>
      <c r="Q2139" s="112"/>
      <c r="R2139" s="112"/>
      <c r="S2139" s="112"/>
      <c r="T2139" s="112"/>
    </row>
    <row r="2140" spans="1:20" s="281" customFormat="1" ht="18" customHeight="1" x14ac:dyDescent="0.25">
      <c r="A2140" s="228"/>
      <c r="B2140" s="304"/>
      <c r="C2140" s="304"/>
      <c r="D2140" s="282" t="s">
        <v>295</v>
      </c>
      <c r="E2140" s="218">
        <v>1.55</v>
      </c>
      <c r="F2140" s="218">
        <v>0.95</v>
      </c>
      <c r="G2140" s="218">
        <f t="shared" si="424"/>
        <v>5</v>
      </c>
      <c r="H2140" s="218">
        <v>3</v>
      </c>
      <c r="I2140" s="218">
        <f t="shared" si="425"/>
        <v>1.4724999999999999</v>
      </c>
      <c r="J2140" s="219"/>
      <c r="K2140" s="218">
        <f t="shared" si="426"/>
        <v>0</v>
      </c>
      <c r="L2140" s="21"/>
      <c r="O2140" s="112"/>
      <c r="P2140" s="112"/>
      <c r="Q2140" s="112"/>
      <c r="R2140" s="112"/>
      <c r="S2140" s="112"/>
      <c r="T2140" s="112"/>
    </row>
    <row r="2141" spans="1:20" s="281" customFormat="1" ht="18" customHeight="1" x14ac:dyDescent="0.25">
      <c r="A2141" s="228"/>
      <c r="B2141" s="304"/>
      <c r="C2141" s="304"/>
      <c r="D2141" s="282"/>
      <c r="E2141" s="218"/>
      <c r="F2141" s="218"/>
      <c r="G2141" s="218"/>
      <c r="H2141" s="218"/>
      <c r="I2141" s="218"/>
      <c r="J2141" s="219"/>
      <c r="K2141" s="311">
        <f>SUM(K2126:K2140)</f>
        <v>1</v>
      </c>
      <c r="L2141" s="21"/>
      <c r="O2141" s="112"/>
      <c r="P2141" s="112"/>
      <c r="Q2141" s="112"/>
      <c r="R2141" s="112"/>
      <c r="S2141" s="112"/>
      <c r="T2141" s="112"/>
    </row>
    <row r="2142" spans="1:20" s="281" customFormat="1" ht="50.25" customHeight="1" x14ac:dyDescent="0.25">
      <c r="A2142" s="228"/>
      <c r="B2142" s="312" t="str">
        <f>'Planila Orçamentária'!C182</f>
        <v>Extintor água pressurizada 10kg inc. sinalização</v>
      </c>
      <c r="C2142" s="304"/>
      <c r="D2142" s="282"/>
      <c r="E2142" s="218"/>
      <c r="F2142" s="218"/>
      <c r="G2142" s="218"/>
      <c r="H2142" s="218"/>
      <c r="I2142" s="218"/>
      <c r="J2142" s="219"/>
      <c r="K2142" s="311"/>
      <c r="L2142" s="21"/>
      <c r="O2142" s="112"/>
      <c r="P2142" s="112"/>
      <c r="Q2142" s="112"/>
      <c r="R2142" s="112"/>
      <c r="S2142" s="112"/>
      <c r="T2142" s="112"/>
    </row>
    <row r="2143" spans="1:20" s="281" customFormat="1" ht="18" customHeight="1" x14ac:dyDescent="0.25">
      <c r="A2143" s="228"/>
      <c r="B2143" s="304"/>
      <c r="C2143" s="304"/>
      <c r="D2143" s="282" t="s">
        <v>282</v>
      </c>
      <c r="E2143" s="218">
        <v>4.3499999999999996</v>
      </c>
      <c r="F2143" s="218">
        <v>4.3</v>
      </c>
      <c r="G2143" s="218">
        <f>E2143*2+F2143*2</f>
        <v>17.299999999999997</v>
      </c>
      <c r="H2143" s="218">
        <v>3</v>
      </c>
      <c r="I2143" s="218">
        <f>E2143*F2143</f>
        <v>18.704999999999998</v>
      </c>
      <c r="J2143" s="219"/>
      <c r="K2143" s="218">
        <f>J2143</f>
        <v>0</v>
      </c>
      <c r="L2143" s="21"/>
      <c r="O2143" s="112"/>
      <c r="P2143" s="112"/>
      <c r="Q2143" s="112"/>
      <c r="R2143" s="112"/>
      <c r="S2143" s="112"/>
      <c r="T2143" s="112"/>
    </row>
    <row r="2144" spans="1:20" s="281" customFormat="1" ht="18" customHeight="1" x14ac:dyDescent="0.25">
      <c r="A2144" s="228"/>
      <c r="B2144" s="304"/>
      <c r="C2144" s="304"/>
      <c r="D2144" s="282" t="s">
        <v>283</v>
      </c>
      <c r="E2144" s="218">
        <v>2.85</v>
      </c>
      <c r="F2144" s="218">
        <v>4</v>
      </c>
      <c r="G2144" s="218">
        <f t="shared" ref="G2144:G2157" si="427">E2144*2+F2144*2</f>
        <v>13.7</v>
      </c>
      <c r="H2144" s="218">
        <v>3</v>
      </c>
      <c r="I2144" s="218">
        <f t="shared" ref="I2144:I2157" si="428">E2144*F2144</f>
        <v>11.4</v>
      </c>
      <c r="J2144" s="219"/>
      <c r="K2144" s="218">
        <f t="shared" ref="K2144:K2157" si="429">J2144</f>
        <v>0</v>
      </c>
      <c r="L2144" s="21"/>
      <c r="O2144" s="112"/>
      <c r="P2144" s="112"/>
      <c r="Q2144" s="112"/>
      <c r="R2144" s="112"/>
      <c r="S2144" s="112"/>
      <c r="T2144" s="112"/>
    </row>
    <row r="2145" spans="1:20" s="281" customFormat="1" ht="18" customHeight="1" x14ac:dyDescent="0.25">
      <c r="A2145" s="228"/>
      <c r="B2145" s="304"/>
      <c r="C2145" s="304"/>
      <c r="D2145" s="282" t="s">
        <v>298</v>
      </c>
      <c r="E2145" s="218">
        <v>2.85</v>
      </c>
      <c r="F2145" s="218">
        <v>4</v>
      </c>
      <c r="G2145" s="218">
        <f t="shared" si="427"/>
        <v>13.7</v>
      </c>
      <c r="H2145" s="218">
        <v>3</v>
      </c>
      <c r="I2145" s="218">
        <f t="shared" si="428"/>
        <v>11.4</v>
      </c>
      <c r="J2145" s="219"/>
      <c r="K2145" s="218">
        <f t="shared" si="429"/>
        <v>0</v>
      </c>
      <c r="L2145" s="21"/>
      <c r="O2145" s="112"/>
      <c r="P2145" s="112"/>
      <c r="Q2145" s="112"/>
      <c r="R2145" s="112"/>
      <c r="S2145" s="112"/>
      <c r="T2145" s="112"/>
    </row>
    <row r="2146" spans="1:20" s="281" customFormat="1" ht="18" customHeight="1" x14ac:dyDescent="0.25">
      <c r="A2146" s="228"/>
      <c r="B2146" s="304"/>
      <c r="C2146" s="304"/>
      <c r="D2146" s="282" t="s">
        <v>284</v>
      </c>
      <c r="E2146" s="218">
        <v>4.3499999999999996</v>
      </c>
      <c r="F2146" s="218">
        <v>4.3499999999999996</v>
      </c>
      <c r="G2146" s="218">
        <f t="shared" si="427"/>
        <v>17.399999999999999</v>
      </c>
      <c r="H2146" s="218">
        <v>3</v>
      </c>
      <c r="I2146" s="218">
        <f t="shared" si="428"/>
        <v>18.922499999999996</v>
      </c>
      <c r="J2146" s="219"/>
      <c r="K2146" s="218">
        <f t="shared" si="429"/>
        <v>0</v>
      </c>
      <c r="L2146" s="21"/>
      <c r="O2146" s="112"/>
      <c r="P2146" s="112"/>
      <c r="Q2146" s="112"/>
      <c r="R2146" s="112"/>
      <c r="S2146" s="112"/>
      <c r="T2146" s="112"/>
    </row>
    <row r="2147" spans="1:20" s="281" customFormat="1" ht="18" customHeight="1" x14ac:dyDescent="0.25">
      <c r="A2147" s="228"/>
      <c r="B2147" s="304"/>
      <c r="C2147" s="304"/>
      <c r="D2147" s="282" t="s">
        <v>285</v>
      </c>
      <c r="E2147" s="218">
        <v>2.74</v>
      </c>
      <c r="F2147" s="218">
        <v>3</v>
      </c>
      <c r="G2147" s="218">
        <f t="shared" si="427"/>
        <v>11.48</v>
      </c>
      <c r="H2147" s="218">
        <v>3</v>
      </c>
      <c r="I2147" s="218">
        <f t="shared" si="428"/>
        <v>8.2200000000000006</v>
      </c>
      <c r="J2147" s="219"/>
      <c r="K2147" s="218">
        <f t="shared" si="429"/>
        <v>0</v>
      </c>
      <c r="L2147" s="21"/>
      <c r="O2147" s="112"/>
      <c r="P2147" s="112"/>
      <c r="Q2147" s="112"/>
      <c r="R2147" s="112"/>
      <c r="S2147" s="112"/>
      <c r="T2147" s="112"/>
    </row>
    <row r="2148" spans="1:20" s="281" customFormat="1" ht="18" customHeight="1" x14ac:dyDescent="0.25">
      <c r="A2148" s="228"/>
      <c r="B2148" s="304"/>
      <c r="C2148" s="304"/>
      <c r="D2148" s="282" t="s">
        <v>286</v>
      </c>
      <c r="E2148" s="218">
        <v>1.35</v>
      </c>
      <c r="F2148" s="218">
        <v>10.3</v>
      </c>
      <c r="G2148" s="218">
        <f t="shared" si="427"/>
        <v>23.3</v>
      </c>
      <c r="H2148" s="218">
        <v>3</v>
      </c>
      <c r="I2148" s="218">
        <f t="shared" si="428"/>
        <v>13.905000000000001</v>
      </c>
      <c r="J2148" s="219"/>
      <c r="K2148" s="218">
        <f t="shared" si="429"/>
        <v>0</v>
      </c>
      <c r="L2148" s="21"/>
      <c r="O2148" s="112"/>
      <c r="P2148" s="112"/>
      <c r="Q2148" s="112"/>
      <c r="R2148" s="112"/>
      <c r="S2148" s="112"/>
      <c r="T2148" s="112"/>
    </row>
    <row r="2149" spans="1:20" s="281" customFormat="1" ht="18" customHeight="1" x14ac:dyDescent="0.25">
      <c r="A2149" s="228"/>
      <c r="B2149" s="304"/>
      <c r="C2149" s="304"/>
      <c r="D2149" s="282" t="s">
        <v>287</v>
      </c>
      <c r="E2149" s="218">
        <v>1.35</v>
      </c>
      <c r="F2149" s="218">
        <v>2.95</v>
      </c>
      <c r="G2149" s="218">
        <f t="shared" si="427"/>
        <v>8.6000000000000014</v>
      </c>
      <c r="H2149" s="218">
        <v>3</v>
      </c>
      <c r="I2149" s="218">
        <f t="shared" si="428"/>
        <v>3.9825000000000004</v>
      </c>
      <c r="J2149" s="219"/>
      <c r="K2149" s="218">
        <f t="shared" si="429"/>
        <v>0</v>
      </c>
      <c r="L2149" s="21"/>
      <c r="O2149" s="112"/>
      <c r="P2149" s="112"/>
      <c r="Q2149" s="112"/>
      <c r="R2149" s="112"/>
      <c r="S2149" s="112"/>
      <c r="T2149" s="112"/>
    </row>
    <row r="2150" spans="1:20" s="281" customFormat="1" ht="18" customHeight="1" x14ac:dyDescent="0.25">
      <c r="A2150" s="228"/>
      <c r="B2150" s="304"/>
      <c r="C2150" s="304"/>
      <c r="D2150" s="282" t="s">
        <v>288</v>
      </c>
      <c r="E2150" s="218">
        <v>2.74</v>
      </c>
      <c r="F2150" s="218">
        <v>1.3</v>
      </c>
      <c r="G2150" s="218">
        <f t="shared" si="427"/>
        <v>8.08</v>
      </c>
      <c r="H2150" s="218">
        <v>3</v>
      </c>
      <c r="I2150" s="218">
        <f t="shared" si="428"/>
        <v>3.5620000000000003</v>
      </c>
      <c r="J2150" s="219">
        <v>1</v>
      </c>
      <c r="K2150" s="218">
        <f t="shared" si="429"/>
        <v>1</v>
      </c>
      <c r="L2150" s="21"/>
      <c r="O2150" s="112"/>
      <c r="P2150" s="112"/>
      <c r="Q2150" s="112"/>
      <c r="R2150" s="112"/>
      <c r="S2150" s="112"/>
      <c r="T2150" s="112"/>
    </row>
    <row r="2151" spans="1:20" s="281" customFormat="1" ht="18" customHeight="1" x14ac:dyDescent="0.25">
      <c r="A2151" s="228"/>
      <c r="B2151" s="304"/>
      <c r="C2151" s="304"/>
      <c r="D2151" s="282" t="s">
        <v>291</v>
      </c>
      <c r="E2151" s="218">
        <v>1.8</v>
      </c>
      <c r="F2151" s="218">
        <v>4.45</v>
      </c>
      <c r="G2151" s="218">
        <f t="shared" si="427"/>
        <v>12.5</v>
      </c>
      <c r="H2151" s="218">
        <v>3</v>
      </c>
      <c r="I2151" s="218">
        <f t="shared" si="428"/>
        <v>8.01</v>
      </c>
      <c r="J2151" s="219"/>
      <c r="K2151" s="218">
        <f t="shared" si="429"/>
        <v>0</v>
      </c>
      <c r="L2151" s="21"/>
      <c r="O2151" s="112"/>
      <c r="P2151" s="112"/>
      <c r="Q2151" s="112"/>
      <c r="R2151" s="112"/>
      <c r="S2151" s="112"/>
      <c r="T2151" s="112"/>
    </row>
    <row r="2152" spans="1:20" s="281" customFormat="1" ht="18" customHeight="1" x14ac:dyDescent="0.25">
      <c r="A2152" s="228"/>
      <c r="B2152" s="304"/>
      <c r="C2152" s="304"/>
      <c r="D2152" s="282" t="s">
        <v>289</v>
      </c>
      <c r="E2152" s="218">
        <v>3.2</v>
      </c>
      <c r="F2152" s="218">
        <v>1.64</v>
      </c>
      <c r="G2152" s="218">
        <f t="shared" si="427"/>
        <v>9.68</v>
      </c>
      <c r="H2152" s="218">
        <v>3</v>
      </c>
      <c r="I2152" s="218">
        <f t="shared" si="428"/>
        <v>5.2480000000000002</v>
      </c>
      <c r="J2152" s="219"/>
      <c r="K2152" s="218">
        <f t="shared" si="429"/>
        <v>0</v>
      </c>
      <c r="L2152" s="21"/>
      <c r="O2152" s="112"/>
      <c r="P2152" s="112"/>
      <c r="Q2152" s="112"/>
      <c r="R2152" s="112"/>
      <c r="S2152" s="112"/>
      <c r="T2152" s="112"/>
    </row>
    <row r="2153" spans="1:20" s="281" customFormat="1" ht="18" customHeight="1" x14ac:dyDescent="0.25">
      <c r="A2153" s="228"/>
      <c r="B2153" s="304"/>
      <c r="C2153" s="304"/>
      <c r="D2153" s="282" t="s">
        <v>290</v>
      </c>
      <c r="E2153" s="218">
        <v>1.53</v>
      </c>
      <c r="F2153" s="218">
        <v>2</v>
      </c>
      <c r="G2153" s="218">
        <f t="shared" si="427"/>
        <v>7.0600000000000005</v>
      </c>
      <c r="H2153" s="218">
        <v>3</v>
      </c>
      <c r="I2153" s="218">
        <f t="shared" si="428"/>
        <v>3.06</v>
      </c>
      <c r="J2153" s="219"/>
      <c r="K2153" s="218">
        <f t="shared" si="429"/>
        <v>0</v>
      </c>
      <c r="L2153" s="21"/>
      <c r="O2153" s="112"/>
      <c r="P2153" s="112"/>
      <c r="Q2153" s="112"/>
      <c r="R2153" s="112"/>
      <c r="S2153" s="112"/>
      <c r="T2153" s="112"/>
    </row>
    <row r="2154" spans="1:20" s="281" customFormat="1" ht="18" customHeight="1" x14ac:dyDescent="0.25">
      <c r="A2154" s="228"/>
      <c r="B2154" s="304"/>
      <c r="C2154" s="304"/>
      <c r="D2154" s="282" t="s">
        <v>292</v>
      </c>
      <c r="E2154" s="218">
        <v>1.53</v>
      </c>
      <c r="F2154" s="218">
        <v>2</v>
      </c>
      <c r="G2154" s="218">
        <f t="shared" si="427"/>
        <v>7.0600000000000005</v>
      </c>
      <c r="H2154" s="218">
        <v>3</v>
      </c>
      <c r="I2154" s="218">
        <f t="shared" si="428"/>
        <v>3.06</v>
      </c>
      <c r="J2154" s="219"/>
      <c r="K2154" s="218">
        <f t="shared" si="429"/>
        <v>0</v>
      </c>
      <c r="L2154" s="21"/>
      <c r="O2154" s="112"/>
      <c r="P2154" s="112"/>
      <c r="Q2154" s="112"/>
      <c r="R2154" s="112"/>
      <c r="S2154" s="112"/>
      <c r="T2154" s="112"/>
    </row>
    <row r="2155" spans="1:20" s="281" customFormat="1" ht="18" customHeight="1" x14ac:dyDescent="0.25">
      <c r="A2155" s="228"/>
      <c r="B2155" s="304"/>
      <c r="C2155" s="304"/>
      <c r="D2155" s="282" t="s">
        <v>293</v>
      </c>
      <c r="E2155" s="218">
        <v>3.2</v>
      </c>
      <c r="F2155" s="218">
        <v>3.4</v>
      </c>
      <c r="G2155" s="218">
        <f t="shared" si="427"/>
        <v>13.2</v>
      </c>
      <c r="H2155" s="218">
        <v>3</v>
      </c>
      <c r="I2155" s="218">
        <f t="shared" si="428"/>
        <v>10.88</v>
      </c>
      <c r="J2155" s="219"/>
      <c r="K2155" s="218">
        <f t="shared" si="429"/>
        <v>0</v>
      </c>
      <c r="L2155" s="21"/>
      <c r="O2155" s="112"/>
      <c r="P2155" s="112"/>
      <c r="Q2155" s="112"/>
      <c r="R2155" s="112"/>
      <c r="S2155" s="112"/>
      <c r="T2155" s="112"/>
    </row>
    <row r="2156" spans="1:20" s="281" customFormat="1" ht="18" customHeight="1" x14ac:dyDescent="0.25">
      <c r="A2156" s="228"/>
      <c r="B2156" s="304"/>
      <c r="C2156" s="304"/>
      <c r="D2156" s="282" t="s">
        <v>294</v>
      </c>
      <c r="E2156" s="218">
        <v>3.2</v>
      </c>
      <c r="F2156" s="218">
        <v>4.5</v>
      </c>
      <c r="G2156" s="218">
        <f t="shared" si="427"/>
        <v>15.4</v>
      </c>
      <c r="H2156" s="218">
        <v>3</v>
      </c>
      <c r="I2156" s="218">
        <f t="shared" si="428"/>
        <v>14.4</v>
      </c>
      <c r="J2156" s="219"/>
      <c r="K2156" s="218">
        <f t="shared" si="429"/>
        <v>0</v>
      </c>
      <c r="L2156" s="21"/>
      <c r="O2156" s="112"/>
      <c r="P2156" s="112"/>
      <c r="Q2156" s="112"/>
      <c r="R2156" s="112"/>
      <c r="S2156" s="112"/>
      <c r="T2156" s="112"/>
    </row>
    <row r="2157" spans="1:20" s="281" customFormat="1" ht="18" customHeight="1" x14ac:dyDescent="0.25">
      <c r="A2157" s="228"/>
      <c r="B2157" s="304"/>
      <c r="C2157" s="304"/>
      <c r="D2157" s="282" t="s">
        <v>295</v>
      </c>
      <c r="E2157" s="218">
        <v>1.55</v>
      </c>
      <c r="F2157" s="218">
        <v>0.95</v>
      </c>
      <c r="G2157" s="218">
        <f t="shared" si="427"/>
        <v>5</v>
      </c>
      <c r="H2157" s="218">
        <v>3</v>
      </c>
      <c r="I2157" s="218">
        <f t="shared" si="428"/>
        <v>1.4724999999999999</v>
      </c>
      <c r="J2157" s="219"/>
      <c r="K2157" s="218">
        <f t="shared" si="429"/>
        <v>0</v>
      </c>
      <c r="L2157" s="21"/>
      <c r="O2157" s="112"/>
      <c r="P2157" s="112"/>
      <c r="Q2157" s="112"/>
      <c r="R2157" s="112"/>
      <c r="S2157" s="112"/>
      <c r="T2157" s="112"/>
    </row>
    <row r="2158" spans="1:20" s="281" customFormat="1" ht="18" customHeight="1" x14ac:dyDescent="0.25">
      <c r="A2158" s="228"/>
      <c r="B2158" s="304"/>
      <c r="C2158" s="304"/>
      <c r="D2158" s="282"/>
      <c r="E2158" s="218"/>
      <c r="F2158" s="218"/>
      <c r="G2158" s="218"/>
      <c r="H2158" s="218"/>
      <c r="I2158" s="218"/>
      <c r="J2158" s="219"/>
      <c r="K2158" s="311">
        <f>SUM(K2143:K2157)</f>
        <v>1</v>
      </c>
      <c r="L2158" s="21"/>
      <c r="O2158" s="112"/>
      <c r="P2158" s="112"/>
      <c r="Q2158" s="112"/>
      <c r="R2158" s="112"/>
      <c r="S2158" s="112"/>
      <c r="T2158" s="112"/>
    </row>
    <row r="2159" spans="1:20" s="281" customFormat="1" ht="50.25" customHeight="1" x14ac:dyDescent="0.25">
      <c r="A2159" s="228"/>
      <c r="B2159" s="312" t="str">
        <f>'Planila Orçamentária'!C183</f>
        <v>Extintor CO2 6,0kg, com sinalização</v>
      </c>
      <c r="C2159" s="304"/>
      <c r="D2159" s="282"/>
      <c r="E2159" s="218"/>
      <c r="F2159" s="218"/>
      <c r="G2159" s="218"/>
      <c r="H2159" s="218"/>
      <c r="I2159" s="218"/>
      <c r="J2159" s="219"/>
      <c r="K2159" s="311"/>
      <c r="L2159" s="21"/>
      <c r="O2159" s="112"/>
      <c r="P2159" s="112"/>
      <c r="Q2159" s="112"/>
      <c r="R2159" s="112"/>
      <c r="S2159" s="112"/>
      <c r="T2159" s="112"/>
    </row>
    <row r="2160" spans="1:20" s="281" customFormat="1" ht="18" customHeight="1" x14ac:dyDescent="0.25">
      <c r="A2160" s="228"/>
      <c r="B2160" s="304"/>
      <c r="C2160" s="304"/>
      <c r="D2160" s="282" t="s">
        <v>282</v>
      </c>
      <c r="E2160" s="218">
        <v>4.3499999999999996</v>
      </c>
      <c r="F2160" s="218">
        <v>4.3</v>
      </c>
      <c r="G2160" s="218">
        <f>E2160*2+F2160*2</f>
        <v>17.299999999999997</v>
      </c>
      <c r="H2160" s="218">
        <v>3</v>
      </c>
      <c r="I2160" s="218">
        <f>E2160*F2160</f>
        <v>18.704999999999998</v>
      </c>
      <c r="J2160" s="219"/>
      <c r="K2160" s="218">
        <f>J2160</f>
        <v>0</v>
      </c>
      <c r="L2160" s="21"/>
      <c r="O2160" s="112"/>
      <c r="P2160" s="112"/>
      <c r="Q2160" s="112"/>
      <c r="R2160" s="112"/>
      <c r="S2160" s="112"/>
      <c r="T2160" s="112"/>
    </row>
    <row r="2161" spans="1:20" s="281" customFormat="1" ht="18" customHeight="1" x14ac:dyDescent="0.25">
      <c r="A2161" s="228"/>
      <c r="B2161" s="304"/>
      <c r="C2161" s="304"/>
      <c r="D2161" s="282" t="s">
        <v>283</v>
      </c>
      <c r="E2161" s="218">
        <v>2.85</v>
      </c>
      <c r="F2161" s="218">
        <v>4</v>
      </c>
      <c r="G2161" s="218">
        <f t="shared" ref="G2161:G2174" si="430">E2161*2+F2161*2</f>
        <v>13.7</v>
      </c>
      <c r="H2161" s="218">
        <v>3</v>
      </c>
      <c r="I2161" s="218">
        <f t="shared" ref="I2161:I2174" si="431">E2161*F2161</f>
        <v>11.4</v>
      </c>
      <c r="J2161" s="219"/>
      <c r="K2161" s="218">
        <f t="shared" ref="K2161:K2174" si="432">J2161</f>
        <v>0</v>
      </c>
      <c r="L2161" s="21"/>
      <c r="O2161" s="112"/>
      <c r="P2161" s="112"/>
      <c r="Q2161" s="112"/>
      <c r="R2161" s="112"/>
      <c r="S2161" s="112"/>
      <c r="T2161" s="112"/>
    </row>
    <row r="2162" spans="1:20" s="281" customFormat="1" ht="18" customHeight="1" x14ac:dyDescent="0.25">
      <c r="A2162" s="228"/>
      <c r="B2162" s="304"/>
      <c r="C2162" s="304"/>
      <c r="D2162" s="282" t="s">
        <v>298</v>
      </c>
      <c r="E2162" s="218">
        <v>2.85</v>
      </c>
      <c r="F2162" s="218">
        <v>4</v>
      </c>
      <c r="G2162" s="218">
        <f t="shared" si="430"/>
        <v>13.7</v>
      </c>
      <c r="H2162" s="218">
        <v>3</v>
      </c>
      <c r="I2162" s="218">
        <f t="shared" si="431"/>
        <v>11.4</v>
      </c>
      <c r="J2162" s="219"/>
      <c r="K2162" s="218">
        <f t="shared" si="432"/>
        <v>0</v>
      </c>
      <c r="L2162" s="21"/>
      <c r="O2162" s="112"/>
      <c r="P2162" s="112"/>
      <c r="Q2162" s="112"/>
      <c r="R2162" s="112"/>
      <c r="S2162" s="112"/>
      <c r="T2162" s="112"/>
    </row>
    <row r="2163" spans="1:20" s="281" customFormat="1" ht="18" customHeight="1" x14ac:dyDescent="0.25">
      <c r="A2163" s="228"/>
      <c r="B2163" s="304"/>
      <c r="C2163" s="304"/>
      <c r="D2163" s="282" t="s">
        <v>284</v>
      </c>
      <c r="E2163" s="218">
        <v>4.3499999999999996</v>
      </c>
      <c r="F2163" s="218">
        <v>4.3499999999999996</v>
      </c>
      <c r="G2163" s="218">
        <f t="shared" si="430"/>
        <v>17.399999999999999</v>
      </c>
      <c r="H2163" s="218">
        <v>3</v>
      </c>
      <c r="I2163" s="218">
        <f t="shared" si="431"/>
        <v>18.922499999999996</v>
      </c>
      <c r="J2163" s="219"/>
      <c r="K2163" s="218">
        <f t="shared" si="432"/>
        <v>0</v>
      </c>
      <c r="L2163" s="21"/>
      <c r="O2163" s="112"/>
      <c r="P2163" s="112"/>
      <c r="Q2163" s="112"/>
      <c r="R2163" s="112"/>
      <c r="S2163" s="112"/>
      <c r="T2163" s="112"/>
    </row>
    <row r="2164" spans="1:20" s="281" customFormat="1" ht="18" customHeight="1" x14ac:dyDescent="0.25">
      <c r="A2164" s="228"/>
      <c r="B2164" s="304"/>
      <c r="C2164" s="304"/>
      <c r="D2164" s="282" t="s">
        <v>285</v>
      </c>
      <c r="E2164" s="218">
        <v>2.74</v>
      </c>
      <c r="F2164" s="218">
        <v>3</v>
      </c>
      <c r="G2164" s="218">
        <f t="shared" si="430"/>
        <v>11.48</v>
      </c>
      <c r="H2164" s="218">
        <v>3</v>
      </c>
      <c r="I2164" s="218">
        <f t="shared" si="431"/>
        <v>8.2200000000000006</v>
      </c>
      <c r="J2164" s="219"/>
      <c r="K2164" s="218">
        <f t="shared" si="432"/>
        <v>0</v>
      </c>
      <c r="L2164" s="21"/>
      <c r="O2164" s="112"/>
      <c r="P2164" s="112"/>
      <c r="Q2164" s="112"/>
      <c r="R2164" s="112"/>
      <c r="S2164" s="112"/>
      <c r="T2164" s="112"/>
    </row>
    <row r="2165" spans="1:20" s="281" customFormat="1" ht="18" customHeight="1" x14ac:dyDescent="0.25">
      <c r="A2165" s="228"/>
      <c r="B2165" s="304"/>
      <c r="C2165" s="304"/>
      <c r="D2165" s="282" t="s">
        <v>286</v>
      </c>
      <c r="E2165" s="218">
        <v>1.35</v>
      </c>
      <c r="F2165" s="218">
        <v>10.3</v>
      </c>
      <c r="G2165" s="218">
        <f t="shared" si="430"/>
        <v>23.3</v>
      </c>
      <c r="H2165" s="218">
        <v>3</v>
      </c>
      <c r="I2165" s="218">
        <f t="shared" si="431"/>
        <v>13.905000000000001</v>
      </c>
      <c r="J2165" s="219"/>
      <c r="K2165" s="218">
        <f t="shared" si="432"/>
        <v>0</v>
      </c>
      <c r="L2165" s="21"/>
      <c r="O2165" s="112"/>
      <c r="P2165" s="112"/>
      <c r="Q2165" s="112"/>
      <c r="R2165" s="112"/>
      <c r="S2165" s="112"/>
      <c r="T2165" s="112"/>
    </row>
    <row r="2166" spans="1:20" s="281" customFormat="1" ht="18" customHeight="1" x14ac:dyDescent="0.25">
      <c r="A2166" s="228"/>
      <c r="B2166" s="304"/>
      <c r="C2166" s="304"/>
      <c r="D2166" s="282" t="s">
        <v>287</v>
      </c>
      <c r="E2166" s="218">
        <v>1.35</v>
      </c>
      <c r="F2166" s="218">
        <v>2.95</v>
      </c>
      <c r="G2166" s="218">
        <f t="shared" si="430"/>
        <v>8.6000000000000014</v>
      </c>
      <c r="H2166" s="218">
        <v>3</v>
      </c>
      <c r="I2166" s="218">
        <f t="shared" si="431"/>
        <v>3.9825000000000004</v>
      </c>
      <c r="J2166" s="219"/>
      <c r="K2166" s="218">
        <f t="shared" si="432"/>
        <v>0</v>
      </c>
      <c r="L2166" s="21"/>
      <c r="O2166" s="112"/>
      <c r="P2166" s="112"/>
      <c r="Q2166" s="112"/>
      <c r="R2166" s="112"/>
      <c r="S2166" s="112"/>
      <c r="T2166" s="112"/>
    </row>
    <row r="2167" spans="1:20" s="281" customFormat="1" ht="18" customHeight="1" x14ac:dyDescent="0.25">
      <c r="A2167" s="228"/>
      <c r="B2167" s="304"/>
      <c r="C2167" s="304"/>
      <c r="D2167" s="282" t="s">
        <v>288</v>
      </c>
      <c r="E2167" s="218">
        <v>2.74</v>
      </c>
      <c r="F2167" s="218">
        <v>1.3</v>
      </c>
      <c r="G2167" s="218">
        <f t="shared" si="430"/>
        <v>8.08</v>
      </c>
      <c r="H2167" s="218">
        <v>3</v>
      </c>
      <c r="I2167" s="218">
        <f t="shared" si="431"/>
        <v>3.5620000000000003</v>
      </c>
      <c r="J2167" s="219"/>
      <c r="K2167" s="218">
        <f t="shared" si="432"/>
        <v>0</v>
      </c>
      <c r="L2167" s="21"/>
      <c r="O2167" s="112"/>
      <c r="P2167" s="112"/>
      <c r="Q2167" s="112"/>
      <c r="R2167" s="112"/>
      <c r="S2167" s="112"/>
      <c r="T2167" s="112"/>
    </row>
    <row r="2168" spans="1:20" s="281" customFormat="1" ht="18" customHeight="1" x14ac:dyDescent="0.25">
      <c r="A2168" s="228"/>
      <c r="B2168" s="304"/>
      <c r="C2168" s="304"/>
      <c r="D2168" s="282" t="s">
        <v>291</v>
      </c>
      <c r="E2168" s="218">
        <v>1.8</v>
      </c>
      <c r="F2168" s="218">
        <v>4.45</v>
      </c>
      <c r="G2168" s="218">
        <f t="shared" si="430"/>
        <v>12.5</v>
      </c>
      <c r="H2168" s="218">
        <v>3</v>
      </c>
      <c r="I2168" s="218">
        <f t="shared" si="431"/>
        <v>8.01</v>
      </c>
      <c r="J2168" s="219"/>
      <c r="K2168" s="218">
        <f t="shared" si="432"/>
        <v>0</v>
      </c>
      <c r="L2168" s="21"/>
      <c r="O2168" s="112"/>
      <c r="P2168" s="112"/>
      <c r="Q2168" s="112"/>
      <c r="R2168" s="112"/>
      <c r="S2168" s="112"/>
      <c r="T2168" s="112"/>
    </row>
    <row r="2169" spans="1:20" s="281" customFormat="1" ht="18" customHeight="1" x14ac:dyDescent="0.25">
      <c r="A2169" s="228"/>
      <c r="B2169" s="304"/>
      <c r="C2169" s="304"/>
      <c r="D2169" s="282" t="s">
        <v>289</v>
      </c>
      <c r="E2169" s="218">
        <v>3.2</v>
      </c>
      <c r="F2169" s="218">
        <v>1.64</v>
      </c>
      <c r="G2169" s="218">
        <f t="shared" si="430"/>
        <v>9.68</v>
      </c>
      <c r="H2169" s="218">
        <v>3</v>
      </c>
      <c r="I2169" s="218">
        <f t="shared" si="431"/>
        <v>5.2480000000000002</v>
      </c>
      <c r="J2169" s="219"/>
      <c r="K2169" s="218">
        <f t="shared" si="432"/>
        <v>0</v>
      </c>
      <c r="L2169" s="21"/>
      <c r="O2169" s="112"/>
      <c r="P2169" s="112"/>
      <c r="Q2169" s="112"/>
      <c r="R2169" s="112"/>
      <c r="S2169" s="112"/>
      <c r="T2169" s="112"/>
    </row>
    <row r="2170" spans="1:20" s="281" customFormat="1" ht="18" customHeight="1" x14ac:dyDescent="0.25">
      <c r="A2170" s="228"/>
      <c r="B2170" s="304"/>
      <c r="C2170" s="304"/>
      <c r="D2170" s="282" t="s">
        <v>290</v>
      </c>
      <c r="E2170" s="218">
        <v>1.53</v>
      </c>
      <c r="F2170" s="218">
        <v>2</v>
      </c>
      <c r="G2170" s="218">
        <f t="shared" si="430"/>
        <v>7.0600000000000005</v>
      </c>
      <c r="H2170" s="218">
        <v>3</v>
      </c>
      <c r="I2170" s="218">
        <f t="shared" si="431"/>
        <v>3.06</v>
      </c>
      <c r="J2170" s="219"/>
      <c r="K2170" s="218">
        <f t="shared" si="432"/>
        <v>0</v>
      </c>
      <c r="L2170" s="21"/>
      <c r="O2170" s="112"/>
      <c r="P2170" s="112"/>
      <c r="Q2170" s="112"/>
      <c r="R2170" s="112"/>
      <c r="S2170" s="112"/>
      <c r="T2170" s="112"/>
    </row>
    <row r="2171" spans="1:20" s="281" customFormat="1" ht="18" customHeight="1" x14ac:dyDescent="0.25">
      <c r="A2171" s="228"/>
      <c r="B2171" s="304"/>
      <c r="C2171" s="304"/>
      <c r="D2171" s="282" t="s">
        <v>292</v>
      </c>
      <c r="E2171" s="218">
        <v>1.53</v>
      </c>
      <c r="F2171" s="218">
        <v>2</v>
      </c>
      <c r="G2171" s="218">
        <f t="shared" si="430"/>
        <v>7.0600000000000005</v>
      </c>
      <c r="H2171" s="218">
        <v>3</v>
      </c>
      <c r="I2171" s="218">
        <f t="shared" si="431"/>
        <v>3.06</v>
      </c>
      <c r="J2171" s="219"/>
      <c r="K2171" s="218">
        <f t="shared" si="432"/>
        <v>0</v>
      </c>
      <c r="L2171" s="21"/>
      <c r="O2171" s="112"/>
      <c r="P2171" s="112"/>
      <c r="Q2171" s="112"/>
      <c r="R2171" s="112"/>
      <c r="S2171" s="112"/>
      <c r="T2171" s="112"/>
    </row>
    <row r="2172" spans="1:20" s="281" customFormat="1" ht="18" customHeight="1" x14ac:dyDescent="0.25">
      <c r="A2172" s="228"/>
      <c r="B2172" s="304"/>
      <c r="C2172" s="304"/>
      <c r="D2172" s="282" t="s">
        <v>293</v>
      </c>
      <c r="E2172" s="218">
        <v>3.2</v>
      </c>
      <c r="F2172" s="218">
        <v>3.4</v>
      </c>
      <c r="G2172" s="218">
        <f t="shared" si="430"/>
        <v>13.2</v>
      </c>
      <c r="H2172" s="218">
        <v>3</v>
      </c>
      <c r="I2172" s="218">
        <f t="shared" si="431"/>
        <v>10.88</v>
      </c>
      <c r="J2172" s="219"/>
      <c r="K2172" s="218">
        <f t="shared" si="432"/>
        <v>0</v>
      </c>
      <c r="L2172" s="21"/>
      <c r="O2172" s="112"/>
      <c r="P2172" s="112"/>
      <c r="Q2172" s="112"/>
      <c r="R2172" s="112"/>
      <c r="S2172" s="112"/>
      <c r="T2172" s="112"/>
    </row>
    <row r="2173" spans="1:20" s="281" customFormat="1" ht="18" customHeight="1" x14ac:dyDescent="0.25">
      <c r="A2173" s="228"/>
      <c r="B2173" s="304"/>
      <c r="C2173" s="304"/>
      <c r="D2173" s="282" t="s">
        <v>294</v>
      </c>
      <c r="E2173" s="218">
        <v>3.2</v>
      </c>
      <c r="F2173" s="218">
        <v>4.5</v>
      </c>
      <c r="G2173" s="218">
        <f t="shared" si="430"/>
        <v>15.4</v>
      </c>
      <c r="H2173" s="218">
        <v>3</v>
      </c>
      <c r="I2173" s="218">
        <f t="shared" si="431"/>
        <v>14.4</v>
      </c>
      <c r="J2173" s="219"/>
      <c r="K2173" s="218">
        <f t="shared" si="432"/>
        <v>0</v>
      </c>
      <c r="L2173" s="21"/>
      <c r="O2173" s="112"/>
      <c r="P2173" s="112"/>
      <c r="Q2173" s="112"/>
      <c r="R2173" s="112"/>
      <c r="S2173" s="112"/>
      <c r="T2173" s="112"/>
    </row>
    <row r="2174" spans="1:20" s="281" customFormat="1" ht="18" customHeight="1" x14ac:dyDescent="0.25">
      <c r="A2174" s="228"/>
      <c r="B2174" s="304"/>
      <c r="C2174" s="304"/>
      <c r="D2174" s="282" t="s">
        <v>295</v>
      </c>
      <c r="E2174" s="218">
        <v>1.55</v>
      </c>
      <c r="F2174" s="218">
        <v>0.95</v>
      </c>
      <c r="G2174" s="218">
        <f t="shared" si="430"/>
        <v>5</v>
      </c>
      <c r="H2174" s="218">
        <v>3</v>
      </c>
      <c r="I2174" s="218">
        <f t="shared" si="431"/>
        <v>1.4724999999999999</v>
      </c>
      <c r="J2174" s="219"/>
      <c r="K2174" s="218">
        <f t="shared" si="432"/>
        <v>0</v>
      </c>
      <c r="L2174" s="21"/>
      <c r="O2174" s="112"/>
      <c r="P2174" s="112"/>
      <c r="Q2174" s="112"/>
      <c r="R2174" s="112"/>
      <c r="S2174" s="112"/>
      <c r="T2174" s="112"/>
    </row>
    <row r="2175" spans="1:20" s="281" customFormat="1" ht="18" customHeight="1" x14ac:dyDescent="0.25">
      <c r="A2175" s="228"/>
      <c r="B2175" s="304"/>
      <c r="C2175" s="304"/>
      <c r="D2175" s="282"/>
      <c r="E2175" s="218"/>
      <c r="F2175" s="218"/>
      <c r="G2175" s="218"/>
      <c r="H2175" s="218"/>
      <c r="I2175" s="218"/>
      <c r="J2175" s="219"/>
      <c r="K2175" s="311">
        <f>SUM(K2160:K2174)</f>
        <v>0</v>
      </c>
      <c r="L2175" s="21"/>
      <c r="O2175" s="112"/>
      <c r="P2175" s="112"/>
      <c r="Q2175" s="112"/>
      <c r="R2175" s="112"/>
      <c r="S2175" s="112"/>
      <c r="T2175" s="112"/>
    </row>
    <row r="2176" spans="1:20" s="281" customFormat="1" ht="18" x14ac:dyDescent="0.25">
      <c r="A2176" s="228"/>
      <c r="B2176" s="308" t="str">
        <f>'Planila Orçamentária'!C184</f>
        <v>INSTALAÇÕES  HIDRO-SANITÁRIAS</v>
      </c>
      <c r="C2176" s="308"/>
      <c r="D2176" s="309"/>
      <c r="E2176" s="310"/>
      <c r="F2176" s="310"/>
      <c r="G2176" s="310"/>
      <c r="H2176" s="310"/>
      <c r="I2176" s="310"/>
      <c r="J2176" s="310"/>
      <c r="K2176" s="310"/>
      <c r="L2176" s="21"/>
    </row>
    <row r="2177" spans="1:20" s="281" customFormat="1" ht="45.75" customHeight="1" x14ac:dyDescent="0.25">
      <c r="A2177" s="228"/>
      <c r="B2177" s="312" t="str">
        <f>'Planila Orçamentária'!C185</f>
        <v xml:space="preserve">Vaso sanitário de louça branca com caixa de descarga acoplada completo inc. assento </v>
      </c>
      <c r="C2177" s="304"/>
      <c r="D2177" s="282"/>
      <c r="E2177" s="218"/>
      <c r="F2177" s="218"/>
      <c r="G2177" s="218"/>
      <c r="H2177" s="218"/>
      <c r="I2177" s="218"/>
      <c r="J2177" s="219"/>
      <c r="K2177" s="311"/>
      <c r="L2177" s="21"/>
      <c r="O2177" s="112"/>
      <c r="P2177" s="112"/>
      <c r="Q2177" s="112"/>
      <c r="R2177" s="112"/>
      <c r="S2177" s="112"/>
      <c r="T2177" s="112"/>
    </row>
    <row r="2178" spans="1:20" s="281" customFormat="1" ht="18" customHeight="1" x14ac:dyDescent="0.25">
      <c r="A2178" s="228"/>
      <c r="B2178" s="304"/>
      <c r="C2178" s="304"/>
      <c r="D2178" s="282" t="s">
        <v>282</v>
      </c>
      <c r="E2178" s="218">
        <v>4.3499999999999996</v>
      </c>
      <c r="F2178" s="218">
        <v>4.3</v>
      </c>
      <c r="G2178" s="218">
        <f>E2178*2+F2178*2</f>
        <v>17.299999999999997</v>
      </c>
      <c r="H2178" s="218">
        <v>3</v>
      </c>
      <c r="I2178" s="218">
        <f>E2178*F2178</f>
        <v>18.704999999999998</v>
      </c>
      <c r="J2178" s="219"/>
      <c r="K2178" s="218">
        <f>J2178</f>
        <v>0</v>
      </c>
      <c r="L2178" s="21"/>
      <c r="O2178" s="112"/>
      <c r="P2178" s="112"/>
      <c r="Q2178" s="112"/>
      <c r="R2178" s="112"/>
      <c r="S2178" s="112"/>
      <c r="T2178" s="112"/>
    </row>
    <row r="2179" spans="1:20" s="281" customFormat="1" ht="18" customHeight="1" x14ac:dyDescent="0.25">
      <c r="A2179" s="228"/>
      <c r="B2179" s="304"/>
      <c r="C2179" s="304"/>
      <c r="D2179" s="282" t="s">
        <v>283</v>
      </c>
      <c r="E2179" s="218">
        <v>2.85</v>
      </c>
      <c r="F2179" s="218">
        <v>4</v>
      </c>
      <c r="G2179" s="218">
        <f t="shared" ref="G2179:G2192" si="433">E2179*2+F2179*2</f>
        <v>13.7</v>
      </c>
      <c r="H2179" s="218">
        <v>3</v>
      </c>
      <c r="I2179" s="218">
        <f t="shared" ref="I2179:I2192" si="434">E2179*F2179</f>
        <v>11.4</v>
      </c>
      <c r="J2179" s="219"/>
      <c r="K2179" s="218">
        <f t="shared" ref="K2179:K2192" si="435">J2179</f>
        <v>0</v>
      </c>
      <c r="L2179" s="21"/>
      <c r="O2179" s="112"/>
      <c r="P2179" s="112"/>
      <c r="Q2179" s="112"/>
      <c r="R2179" s="112"/>
      <c r="S2179" s="112"/>
      <c r="T2179" s="112"/>
    </row>
    <row r="2180" spans="1:20" s="281" customFormat="1" ht="18" customHeight="1" x14ac:dyDescent="0.25">
      <c r="A2180" s="228"/>
      <c r="B2180" s="304"/>
      <c r="C2180" s="304"/>
      <c r="D2180" s="282" t="s">
        <v>298</v>
      </c>
      <c r="E2180" s="218">
        <v>2.85</v>
      </c>
      <c r="F2180" s="218">
        <v>4</v>
      </c>
      <c r="G2180" s="218">
        <f t="shared" si="433"/>
        <v>13.7</v>
      </c>
      <c r="H2180" s="218">
        <v>3</v>
      </c>
      <c r="I2180" s="218">
        <f t="shared" si="434"/>
        <v>11.4</v>
      </c>
      <c r="J2180" s="219"/>
      <c r="K2180" s="218">
        <f t="shared" si="435"/>
        <v>0</v>
      </c>
      <c r="L2180" s="21"/>
      <c r="O2180" s="112"/>
      <c r="P2180" s="112"/>
      <c r="Q2180" s="112"/>
      <c r="R2180" s="112"/>
      <c r="S2180" s="112"/>
      <c r="T2180" s="112"/>
    </row>
    <row r="2181" spans="1:20" s="281" customFormat="1" ht="18" customHeight="1" x14ac:dyDescent="0.25">
      <c r="A2181" s="228"/>
      <c r="B2181" s="304"/>
      <c r="C2181" s="304"/>
      <c r="D2181" s="282" t="s">
        <v>284</v>
      </c>
      <c r="E2181" s="218">
        <v>4.3499999999999996</v>
      </c>
      <c r="F2181" s="218">
        <v>4.3499999999999996</v>
      </c>
      <c r="G2181" s="218">
        <f t="shared" si="433"/>
        <v>17.399999999999999</v>
      </c>
      <c r="H2181" s="218">
        <v>3</v>
      </c>
      <c r="I2181" s="218">
        <f t="shared" si="434"/>
        <v>18.922499999999996</v>
      </c>
      <c r="J2181" s="219"/>
      <c r="K2181" s="218">
        <f t="shared" si="435"/>
        <v>0</v>
      </c>
      <c r="L2181" s="21"/>
      <c r="O2181" s="112"/>
      <c r="P2181" s="112"/>
      <c r="Q2181" s="112"/>
      <c r="R2181" s="112"/>
      <c r="S2181" s="112"/>
      <c r="T2181" s="112"/>
    </row>
    <row r="2182" spans="1:20" s="281" customFormat="1" ht="18" customHeight="1" x14ac:dyDescent="0.25">
      <c r="A2182" s="228"/>
      <c r="B2182" s="304"/>
      <c r="C2182" s="304"/>
      <c r="D2182" s="282" t="s">
        <v>285</v>
      </c>
      <c r="E2182" s="218">
        <v>2.74</v>
      </c>
      <c r="F2182" s="218">
        <v>3</v>
      </c>
      <c r="G2182" s="218">
        <f t="shared" si="433"/>
        <v>11.48</v>
      </c>
      <c r="H2182" s="218">
        <v>3</v>
      </c>
      <c r="I2182" s="218">
        <f t="shared" si="434"/>
        <v>8.2200000000000006</v>
      </c>
      <c r="J2182" s="219"/>
      <c r="K2182" s="218">
        <f t="shared" si="435"/>
        <v>0</v>
      </c>
      <c r="L2182" s="21"/>
      <c r="O2182" s="112"/>
      <c r="P2182" s="112"/>
      <c r="Q2182" s="112"/>
      <c r="R2182" s="112"/>
      <c r="S2182" s="112"/>
      <c r="T2182" s="112"/>
    </row>
    <row r="2183" spans="1:20" s="281" customFormat="1" ht="18" customHeight="1" x14ac:dyDescent="0.25">
      <c r="A2183" s="228"/>
      <c r="B2183" s="304"/>
      <c r="C2183" s="304"/>
      <c r="D2183" s="282" t="s">
        <v>286</v>
      </c>
      <c r="E2183" s="218">
        <v>1.35</v>
      </c>
      <c r="F2183" s="218">
        <v>10.3</v>
      </c>
      <c r="G2183" s="218">
        <f t="shared" si="433"/>
        <v>23.3</v>
      </c>
      <c r="H2183" s="218">
        <v>3</v>
      </c>
      <c r="I2183" s="218">
        <f t="shared" si="434"/>
        <v>13.905000000000001</v>
      </c>
      <c r="J2183" s="219"/>
      <c r="K2183" s="218">
        <f t="shared" si="435"/>
        <v>0</v>
      </c>
      <c r="L2183" s="21"/>
      <c r="O2183" s="112"/>
      <c r="P2183" s="112"/>
      <c r="Q2183" s="112"/>
      <c r="R2183" s="112"/>
      <c r="S2183" s="112"/>
      <c r="T2183" s="112"/>
    </row>
    <row r="2184" spans="1:20" s="281" customFormat="1" ht="18" customHeight="1" x14ac:dyDescent="0.25">
      <c r="A2184" s="228"/>
      <c r="B2184" s="304"/>
      <c r="C2184" s="304"/>
      <c r="D2184" s="282" t="s">
        <v>287</v>
      </c>
      <c r="E2184" s="218">
        <v>1.35</v>
      </c>
      <c r="F2184" s="218">
        <v>2.95</v>
      </c>
      <c r="G2184" s="218">
        <f t="shared" si="433"/>
        <v>8.6000000000000014</v>
      </c>
      <c r="H2184" s="218">
        <v>3</v>
      </c>
      <c r="I2184" s="218">
        <f t="shared" si="434"/>
        <v>3.9825000000000004</v>
      </c>
      <c r="J2184" s="219"/>
      <c r="K2184" s="218">
        <f t="shared" si="435"/>
        <v>0</v>
      </c>
      <c r="L2184" s="21"/>
      <c r="O2184" s="112"/>
      <c r="P2184" s="112"/>
      <c r="Q2184" s="112"/>
      <c r="R2184" s="112"/>
      <c r="S2184" s="112"/>
      <c r="T2184" s="112"/>
    </row>
    <row r="2185" spans="1:20" s="281" customFormat="1" ht="18" customHeight="1" x14ac:dyDescent="0.25">
      <c r="A2185" s="228"/>
      <c r="B2185" s="304"/>
      <c r="C2185" s="304"/>
      <c r="D2185" s="282" t="s">
        <v>288</v>
      </c>
      <c r="E2185" s="218">
        <v>2.74</v>
      </c>
      <c r="F2185" s="218">
        <v>1.3</v>
      </c>
      <c r="G2185" s="218">
        <f t="shared" si="433"/>
        <v>8.08</v>
      </c>
      <c r="H2185" s="218">
        <v>3</v>
      </c>
      <c r="I2185" s="218">
        <f t="shared" si="434"/>
        <v>3.5620000000000003</v>
      </c>
      <c r="J2185" s="219"/>
      <c r="K2185" s="218">
        <f t="shared" si="435"/>
        <v>0</v>
      </c>
      <c r="L2185" s="21"/>
      <c r="O2185" s="112"/>
      <c r="P2185" s="112"/>
      <c r="Q2185" s="112"/>
      <c r="R2185" s="112"/>
      <c r="S2185" s="112"/>
      <c r="T2185" s="112"/>
    </row>
    <row r="2186" spans="1:20" s="281" customFormat="1" ht="18" customHeight="1" x14ac:dyDescent="0.25">
      <c r="A2186" s="228"/>
      <c r="B2186" s="304"/>
      <c r="C2186" s="304"/>
      <c r="D2186" s="282" t="s">
        <v>291</v>
      </c>
      <c r="E2186" s="218">
        <v>1.8</v>
      </c>
      <c r="F2186" s="218">
        <v>4.45</v>
      </c>
      <c r="G2186" s="218">
        <f t="shared" si="433"/>
        <v>12.5</v>
      </c>
      <c r="H2186" s="218">
        <v>3</v>
      </c>
      <c r="I2186" s="218">
        <f t="shared" si="434"/>
        <v>8.01</v>
      </c>
      <c r="J2186" s="219"/>
      <c r="K2186" s="218">
        <f t="shared" si="435"/>
        <v>0</v>
      </c>
      <c r="L2186" s="21"/>
      <c r="O2186" s="112"/>
      <c r="P2186" s="112"/>
      <c r="Q2186" s="112"/>
      <c r="R2186" s="112"/>
      <c r="S2186" s="112"/>
      <c r="T2186" s="112"/>
    </row>
    <row r="2187" spans="1:20" s="281" customFormat="1" ht="18" customHeight="1" x14ac:dyDescent="0.25">
      <c r="A2187" s="228"/>
      <c r="B2187" s="304"/>
      <c r="C2187" s="304"/>
      <c r="D2187" s="282" t="s">
        <v>289</v>
      </c>
      <c r="E2187" s="218">
        <v>3.2</v>
      </c>
      <c r="F2187" s="218">
        <v>1.64</v>
      </c>
      <c r="G2187" s="218">
        <f t="shared" si="433"/>
        <v>9.68</v>
      </c>
      <c r="H2187" s="218">
        <v>3</v>
      </c>
      <c r="I2187" s="218">
        <f t="shared" si="434"/>
        <v>5.2480000000000002</v>
      </c>
      <c r="J2187" s="219"/>
      <c r="K2187" s="218">
        <f t="shared" si="435"/>
        <v>0</v>
      </c>
      <c r="L2187" s="21"/>
      <c r="O2187" s="112"/>
      <c r="P2187" s="112"/>
      <c r="Q2187" s="112"/>
      <c r="R2187" s="112"/>
      <c r="S2187" s="112"/>
      <c r="T2187" s="112"/>
    </row>
    <row r="2188" spans="1:20" s="281" customFormat="1" ht="18" customHeight="1" x14ac:dyDescent="0.25">
      <c r="A2188" s="228"/>
      <c r="B2188" s="304"/>
      <c r="C2188" s="304"/>
      <c r="D2188" s="282" t="s">
        <v>290</v>
      </c>
      <c r="E2188" s="218">
        <v>1.53</v>
      </c>
      <c r="F2188" s="218">
        <v>2</v>
      </c>
      <c r="G2188" s="218">
        <f t="shared" si="433"/>
        <v>7.0600000000000005</v>
      </c>
      <c r="H2188" s="218">
        <v>3</v>
      </c>
      <c r="I2188" s="218">
        <f t="shared" si="434"/>
        <v>3.06</v>
      </c>
      <c r="J2188" s="219">
        <v>1</v>
      </c>
      <c r="K2188" s="218">
        <f t="shared" si="435"/>
        <v>1</v>
      </c>
      <c r="L2188" s="21"/>
      <c r="O2188" s="112"/>
      <c r="P2188" s="112"/>
      <c r="Q2188" s="112"/>
      <c r="R2188" s="112"/>
      <c r="S2188" s="112"/>
      <c r="T2188" s="112"/>
    </row>
    <row r="2189" spans="1:20" s="281" customFormat="1" ht="18" customHeight="1" x14ac:dyDescent="0.25">
      <c r="A2189" s="228"/>
      <c r="B2189" s="304"/>
      <c r="C2189" s="304"/>
      <c r="D2189" s="282" t="s">
        <v>292</v>
      </c>
      <c r="E2189" s="218">
        <v>1.53</v>
      </c>
      <c r="F2189" s="218">
        <v>2</v>
      </c>
      <c r="G2189" s="218">
        <f t="shared" si="433"/>
        <v>7.0600000000000005</v>
      </c>
      <c r="H2189" s="218">
        <v>3</v>
      </c>
      <c r="I2189" s="218">
        <f t="shared" si="434"/>
        <v>3.06</v>
      </c>
      <c r="J2189" s="219">
        <v>1</v>
      </c>
      <c r="K2189" s="218">
        <f t="shared" si="435"/>
        <v>1</v>
      </c>
      <c r="L2189" s="21"/>
      <c r="O2189" s="112"/>
      <c r="P2189" s="112"/>
      <c r="Q2189" s="112"/>
      <c r="R2189" s="112"/>
      <c r="S2189" s="112"/>
      <c r="T2189" s="112"/>
    </row>
    <row r="2190" spans="1:20" s="281" customFormat="1" ht="18" customHeight="1" x14ac:dyDescent="0.25">
      <c r="A2190" s="228"/>
      <c r="B2190" s="304"/>
      <c r="C2190" s="304"/>
      <c r="D2190" s="282" t="s">
        <v>293</v>
      </c>
      <c r="E2190" s="218">
        <v>3.2</v>
      </c>
      <c r="F2190" s="218">
        <v>3.4</v>
      </c>
      <c r="G2190" s="218">
        <f t="shared" si="433"/>
        <v>13.2</v>
      </c>
      <c r="H2190" s="218">
        <v>3</v>
      </c>
      <c r="I2190" s="218">
        <f t="shared" si="434"/>
        <v>10.88</v>
      </c>
      <c r="J2190" s="219"/>
      <c r="K2190" s="218">
        <f t="shared" si="435"/>
        <v>0</v>
      </c>
      <c r="L2190" s="21"/>
      <c r="O2190" s="112"/>
      <c r="P2190" s="112"/>
      <c r="Q2190" s="112"/>
      <c r="R2190" s="112"/>
      <c r="S2190" s="112"/>
      <c r="T2190" s="112"/>
    </row>
    <row r="2191" spans="1:20" s="281" customFormat="1" ht="18" customHeight="1" x14ac:dyDescent="0.25">
      <c r="A2191" s="228"/>
      <c r="B2191" s="304"/>
      <c r="C2191" s="304"/>
      <c r="D2191" s="282" t="s">
        <v>294</v>
      </c>
      <c r="E2191" s="218">
        <v>3.2</v>
      </c>
      <c r="F2191" s="218">
        <v>4.5</v>
      </c>
      <c r="G2191" s="218">
        <f t="shared" si="433"/>
        <v>15.4</v>
      </c>
      <c r="H2191" s="218">
        <v>3</v>
      </c>
      <c r="I2191" s="218">
        <f t="shared" si="434"/>
        <v>14.4</v>
      </c>
      <c r="J2191" s="219"/>
      <c r="K2191" s="218">
        <f t="shared" si="435"/>
        <v>0</v>
      </c>
      <c r="L2191" s="21"/>
      <c r="O2191" s="112"/>
      <c r="P2191" s="112"/>
      <c r="Q2191" s="112"/>
      <c r="R2191" s="112"/>
      <c r="S2191" s="112"/>
      <c r="T2191" s="112"/>
    </row>
    <row r="2192" spans="1:20" s="281" customFormat="1" ht="18" customHeight="1" x14ac:dyDescent="0.25">
      <c r="A2192" s="228"/>
      <c r="B2192" s="304"/>
      <c r="C2192" s="304"/>
      <c r="D2192" s="282" t="s">
        <v>295</v>
      </c>
      <c r="E2192" s="218">
        <v>1.55</v>
      </c>
      <c r="F2192" s="218">
        <v>0.95</v>
      </c>
      <c r="G2192" s="218">
        <f t="shared" si="433"/>
        <v>5</v>
      </c>
      <c r="H2192" s="218">
        <v>3</v>
      </c>
      <c r="I2192" s="218">
        <f t="shared" si="434"/>
        <v>1.4724999999999999</v>
      </c>
      <c r="J2192" s="219">
        <v>1</v>
      </c>
      <c r="K2192" s="218">
        <f t="shared" si="435"/>
        <v>1</v>
      </c>
      <c r="L2192" s="21"/>
      <c r="O2192" s="112"/>
      <c r="P2192" s="112"/>
      <c r="Q2192" s="112"/>
      <c r="R2192" s="112"/>
      <c r="S2192" s="112"/>
      <c r="T2192" s="112"/>
    </row>
    <row r="2193" spans="1:20" s="281" customFormat="1" ht="18" customHeight="1" x14ac:dyDescent="0.25">
      <c r="A2193" s="228"/>
      <c r="B2193" s="304"/>
      <c r="C2193" s="304"/>
      <c r="D2193" s="282"/>
      <c r="E2193" s="218"/>
      <c r="F2193" s="218"/>
      <c r="G2193" s="218"/>
      <c r="H2193" s="218"/>
      <c r="I2193" s="218"/>
      <c r="J2193" s="219"/>
      <c r="K2193" s="311">
        <f>SUM(K2178:K2192)</f>
        <v>3</v>
      </c>
      <c r="L2193" s="21"/>
      <c r="O2193" s="112"/>
      <c r="P2193" s="112"/>
      <c r="Q2193" s="112"/>
      <c r="R2193" s="112"/>
      <c r="S2193" s="112"/>
      <c r="T2193" s="112"/>
    </row>
    <row r="2194" spans="1:20" s="281" customFormat="1" ht="45.75" customHeight="1" x14ac:dyDescent="0.25">
      <c r="A2194" s="228"/>
      <c r="B2194" s="312" t="str">
        <f>'Planila Orçamentária'!C186</f>
        <v xml:space="preserve">Ducha higiênica com torneira de pressão inox </v>
      </c>
      <c r="C2194" s="304"/>
      <c r="D2194" s="282"/>
      <c r="E2194" s="218"/>
      <c r="F2194" s="218"/>
      <c r="G2194" s="218"/>
      <c r="H2194" s="218"/>
      <c r="I2194" s="218"/>
      <c r="J2194" s="219"/>
      <c r="K2194" s="311"/>
      <c r="L2194" s="21"/>
      <c r="O2194" s="112"/>
      <c r="P2194" s="112"/>
      <c r="Q2194" s="112"/>
      <c r="R2194" s="112"/>
      <c r="S2194" s="112"/>
      <c r="T2194" s="112"/>
    </row>
    <row r="2195" spans="1:20" s="281" customFormat="1" ht="18" customHeight="1" x14ac:dyDescent="0.25">
      <c r="A2195" s="228"/>
      <c r="B2195" s="304"/>
      <c r="C2195" s="304"/>
      <c r="D2195" s="282" t="s">
        <v>282</v>
      </c>
      <c r="E2195" s="218">
        <v>4.3499999999999996</v>
      </c>
      <c r="F2195" s="218">
        <v>4.3</v>
      </c>
      <c r="G2195" s="218">
        <f>E2195*2+F2195*2</f>
        <v>17.299999999999997</v>
      </c>
      <c r="H2195" s="218">
        <v>3</v>
      </c>
      <c r="I2195" s="218">
        <f>E2195*F2195</f>
        <v>18.704999999999998</v>
      </c>
      <c r="J2195" s="219"/>
      <c r="K2195" s="218">
        <f>J2195</f>
        <v>0</v>
      </c>
      <c r="L2195" s="21"/>
      <c r="O2195" s="112"/>
      <c r="P2195" s="112"/>
      <c r="Q2195" s="112"/>
      <c r="R2195" s="112"/>
      <c r="S2195" s="112"/>
      <c r="T2195" s="112"/>
    </row>
    <row r="2196" spans="1:20" s="281" customFormat="1" ht="18" customHeight="1" x14ac:dyDescent="0.25">
      <c r="A2196" s="228"/>
      <c r="B2196" s="304"/>
      <c r="C2196" s="304"/>
      <c r="D2196" s="282" t="s">
        <v>283</v>
      </c>
      <c r="E2196" s="218">
        <v>2.85</v>
      </c>
      <c r="F2196" s="218">
        <v>4</v>
      </c>
      <c r="G2196" s="218">
        <f t="shared" ref="G2196:G2209" si="436">E2196*2+F2196*2</f>
        <v>13.7</v>
      </c>
      <c r="H2196" s="218">
        <v>3</v>
      </c>
      <c r="I2196" s="218">
        <f t="shared" ref="I2196:I2209" si="437">E2196*F2196</f>
        <v>11.4</v>
      </c>
      <c r="J2196" s="219"/>
      <c r="K2196" s="218">
        <f t="shared" ref="K2196:K2209" si="438">J2196</f>
        <v>0</v>
      </c>
      <c r="L2196" s="21"/>
      <c r="O2196" s="112"/>
      <c r="P2196" s="112"/>
      <c r="Q2196" s="112"/>
      <c r="R2196" s="112"/>
      <c r="S2196" s="112"/>
      <c r="T2196" s="112"/>
    </row>
    <row r="2197" spans="1:20" s="281" customFormat="1" ht="18" customHeight="1" x14ac:dyDescent="0.25">
      <c r="A2197" s="228"/>
      <c r="B2197" s="304"/>
      <c r="C2197" s="304"/>
      <c r="D2197" s="282" t="s">
        <v>298</v>
      </c>
      <c r="E2197" s="218">
        <v>2.85</v>
      </c>
      <c r="F2197" s="218">
        <v>4</v>
      </c>
      <c r="G2197" s="218">
        <f t="shared" si="436"/>
        <v>13.7</v>
      </c>
      <c r="H2197" s="218">
        <v>3</v>
      </c>
      <c r="I2197" s="218">
        <f t="shared" si="437"/>
        <v>11.4</v>
      </c>
      <c r="J2197" s="219"/>
      <c r="K2197" s="218">
        <f t="shared" si="438"/>
        <v>0</v>
      </c>
      <c r="L2197" s="21"/>
      <c r="O2197" s="112"/>
      <c r="P2197" s="112"/>
      <c r="Q2197" s="112"/>
      <c r="R2197" s="112"/>
      <c r="S2197" s="112"/>
      <c r="T2197" s="112"/>
    </row>
    <row r="2198" spans="1:20" s="281" customFormat="1" ht="18" customHeight="1" x14ac:dyDescent="0.25">
      <c r="A2198" s="228"/>
      <c r="B2198" s="304"/>
      <c r="C2198" s="304"/>
      <c r="D2198" s="282" t="s">
        <v>284</v>
      </c>
      <c r="E2198" s="218">
        <v>4.3499999999999996</v>
      </c>
      <c r="F2198" s="218">
        <v>4.3499999999999996</v>
      </c>
      <c r="G2198" s="218">
        <f t="shared" si="436"/>
        <v>17.399999999999999</v>
      </c>
      <c r="H2198" s="218">
        <v>3</v>
      </c>
      <c r="I2198" s="218">
        <f t="shared" si="437"/>
        <v>18.922499999999996</v>
      </c>
      <c r="J2198" s="219"/>
      <c r="K2198" s="218">
        <f t="shared" si="438"/>
        <v>0</v>
      </c>
      <c r="L2198" s="21"/>
      <c r="O2198" s="112"/>
      <c r="P2198" s="112"/>
      <c r="Q2198" s="112"/>
      <c r="R2198" s="112"/>
      <c r="S2198" s="112"/>
      <c r="T2198" s="112"/>
    </row>
    <row r="2199" spans="1:20" s="281" customFormat="1" ht="18" customHeight="1" x14ac:dyDescent="0.25">
      <c r="A2199" s="228"/>
      <c r="B2199" s="304"/>
      <c r="C2199" s="304"/>
      <c r="D2199" s="282" t="s">
        <v>285</v>
      </c>
      <c r="E2199" s="218">
        <v>2.74</v>
      </c>
      <c r="F2199" s="218">
        <v>3</v>
      </c>
      <c r="G2199" s="218">
        <f t="shared" si="436"/>
        <v>11.48</v>
      </c>
      <c r="H2199" s="218">
        <v>3</v>
      </c>
      <c r="I2199" s="218">
        <f t="shared" si="437"/>
        <v>8.2200000000000006</v>
      </c>
      <c r="J2199" s="219"/>
      <c r="K2199" s="218">
        <f t="shared" si="438"/>
        <v>0</v>
      </c>
      <c r="L2199" s="21"/>
      <c r="O2199" s="112"/>
      <c r="P2199" s="112"/>
      <c r="Q2199" s="112"/>
      <c r="R2199" s="112"/>
      <c r="S2199" s="112"/>
      <c r="T2199" s="112"/>
    </row>
    <row r="2200" spans="1:20" s="281" customFormat="1" ht="18" customHeight="1" x14ac:dyDescent="0.25">
      <c r="A2200" s="228"/>
      <c r="B2200" s="304"/>
      <c r="C2200" s="304"/>
      <c r="D2200" s="282" t="s">
        <v>286</v>
      </c>
      <c r="E2200" s="218">
        <v>1.35</v>
      </c>
      <c r="F2200" s="218">
        <v>10.3</v>
      </c>
      <c r="G2200" s="218">
        <f t="shared" si="436"/>
        <v>23.3</v>
      </c>
      <c r="H2200" s="218">
        <v>3</v>
      </c>
      <c r="I2200" s="218">
        <f t="shared" si="437"/>
        <v>13.905000000000001</v>
      </c>
      <c r="J2200" s="219"/>
      <c r="K2200" s="218">
        <f t="shared" si="438"/>
        <v>0</v>
      </c>
      <c r="L2200" s="21"/>
      <c r="O2200" s="112"/>
      <c r="P2200" s="112"/>
      <c r="Q2200" s="112"/>
      <c r="R2200" s="112"/>
      <c r="S2200" s="112"/>
      <c r="T2200" s="112"/>
    </row>
    <row r="2201" spans="1:20" s="281" customFormat="1" ht="18" customHeight="1" x14ac:dyDescent="0.25">
      <c r="A2201" s="228"/>
      <c r="B2201" s="304"/>
      <c r="C2201" s="304"/>
      <c r="D2201" s="282" t="s">
        <v>287</v>
      </c>
      <c r="E2201" s="218">
        <v>1.35</v>
      </c>
      <c r="F2201" s="218">
        <v>2.95</v>
      </c>
      <c r="G2201" s="218">
        <f t="shared" si="436"/>
        <v>8.6000000000000014</v>
      </c>
      <c r="H2201" s="218">
        <v>3</v>
      </c>
      <c r="I2201" s="218">
        <f t="shared" si="437"/>
        <v>3.9825000000000004</v>
      </c>
      <c r="J2201" s="219"/>
      <c r="K2201" s="218">
        <f t="shared" si="438"/>
        <v>0</v>
      </c>
      <c r="L2201" s="21"/>
      <c r="O2201" s="112"/>
      <c r="P2201" s="112"/>
      <c r="Q2201" s="112"/>
      <c r="R2201" s="112"/>
      <c r="S2201" s="112"/>
      <c r="T2201" s="112"/>
    </row>
    <row r="2202" spans="1:20" s="281" customFormat="1" ht="18" customHeight="1" x14ac:dyDescent="0.25">
      <c r="A2202" s="228"/>
      <c r="B2202" s="304"/>
      <c r="C2202" s="304"/>
      <c r="D2202" s="282" t="s">
        <v>288</v>
      </c>
      <c r="E2202" s="218">
        <v>2.74</v>
      </c>
      <c r="F2202" s="218">
        <v>1.3</v>
      </c>
      <c r="G2202" s="218">
        <f t="shared" si="436"/>
        <v>8.08</v>
      </c>
      <c r="H2202" s="218">
        <v>3</v>
      </c>
      <c r="I2202" s="218">
        <f t="shared" si="437"/>
        <v>3.5620000000000003</v>
      </c>
      <c r="J2202" s="219"/>
      <c r="K2202" s="218">
        <f t="shared" si="438"/>
        <v>0</v>
      </c>
      <c r="L2202" s="21"/>
      <c r="O2202" s="112"/>
      <c r="P2202" s="112"/>
      <c r="Q2202" s="112"/>
      <c r="R2202" s="112"/>
      <c r="S2202" s="112"/>
      <c r="T2202" s="112"/>
    </row>
    <row r="2203" spans="1:20" s="281" customFormat="1" ht="18" customHeight="1" x14ac:dyDescent="0.25">
      <c r="A2203" s="228"/>
      <c r="B2203" s="304"/>
      <c r="C2203" s="304"/>
      <c r="D2203" s="282" t="s">
        <v>291</v>
      </c>
      <c r="E2203" s="218">
        <v>1.8</v>
      </c>
      <c r="F2203" s="218">
        <v>4.45</v>
      </c>
      <c r="G2203" s="218">
        <f t="shared" si="436"/>
        <v>12.5</v>
      </c>
      <c r="H2203" s="218">
        <v>3</v>
      </c>
      <c r="I2203" s="218">
        <f t="shared" si="437"/>
        <v>8.01</v>
      </c>
      <c r="J2203" s="219"/>
      <c r="K2203" s="218">
        <f t="shared" si="438"/>
        <v>0</v>
      </c>
      <c r="L2203" s="21"/>
      <c r="O2203" s="112"/>
      <c r="P2203" s="112"/>
      <c r="Q2203" s="112"/>
      <c r="R2203" s="112"/>
      <c r="S2203" s="112"/>
      <c r="T2203" s="112"/>
    </row>
    <row r="2204" spans="1:20" s="281" customFormat="1" ht="18" customHeight="1" x14ac:dyDescent="0.25">
      <c r="A2204" s="228"/>
      <c r="B2204" s="304"/>
      <c r="C2204" s="304"/>
      <c r="D2204" s="282" t="s">
        <v>289</v>
      </c>
      <c r="E2204" s="218">
        <v>3.2</v>
      </c>
      <c r="F2204" s="218">
        <v>1.64</v>
      </c>
      <c r="G2204" s="218">
        <f t="shared" si="436"/>
        <v>9.68</v>
      </c>
      <c r="H2204" s="218">
        <v>3</v>
      </c>
      <c r="I2204" s="218">
        <f t="shared" si="437"/>
        <v>5.2480000000000002</v>
      </c>
      <c r="J2204" s="219"/>
      <c r="K2204" s="218">
        <f t="shared" si="438"/>
        <v>0</v>
      </c>
      <c r="L2204" s="21"/>
      <c r="O2204" s="112"/>
      <c r="P2204" s="112"/>
      <c r="Q2204" s="112"/>
      <c r="R2204" s="112"/>
      <c r="S2204" s="112"/>
      <c r="T2204" s="112"/>
    </row>
    <row r="2205" spans="1:20" s="281" customFormat="1" ht="18" customHeight="1" x14ac:dyDescent="0.25">
      <c r="A2205" s="228"/>
      <c r="B2205" s="304"/>
      <c r="C2205" s="304"/>
      <c r="D2205" s="282" t="s">
        <v>290</v>
      </c>
      <c r="E2205" s="218">
        <v>1.53</v>
      </c>
      <c r="F2205" s="218">
        <v>2</v>
      </c>
      <c r="G2205" s="218">
        <f t="shared" si="436"/>
        <v>7.0600000000000005</v>
      </c>
      <c r="H2205" s="218">
        <v>3</v>
      </c>
      <c r="I2205" s="218">
        <f t="shared" si="437"/>
        <v>3.06</v>
      </c>
      <c r="J2205" s="219">
        <v>1</v>
      </c>
      <c r="K2205" s="218">
        <f t="shared" si="438"/>
        <v>1</v>
      </c>
      <c r="L2205" s="21"/>
      <c r="O2205" s="112"/>
      <c r="P2205" s="112"/>
      <c r="Q2205" s="112"/>
      <c r="R2205" s="112"/>
      <c r="S2205" s="112"/>
      <c r="T2205" s="112"/>
    </row>
    <row r="2206" spans="1:20" s="281" customFormat="1" ht="18" customHeight="1" x14ac:dyDescent="0.25">
      <c r="A2206" s="228"/>
      <c r="B2206" s="304"/>
      <c r="C2206" s="304"/>
      <c r="D2206" s="282" t="s">
        <v>292</v>
      </c>
      <c r="E2206" s="218">
        <v>1.53</v>
      </c>
      <c r="F2206" s="218">
        <v>2</v>
      </c>
      <c r="G2206" s="218">
        <f t="shared" si="436"/>
        <v>7.0600000000000005</v>
      </c>
      <c r="H2206" s="218">
        <v>3</v>
      </c>
      <c r="I2206" s="218">
        <f t="shared" si="437"/>
        <v>3.06</v>
      </c>
      <c r="J2206" s="219">
        <v>1</v>
      </c>
      <c r="K2206" s="218">
        <f t="shared" si="438"/>
        <v>1</v>
      </c>
      <c r="L2206" s="21"/>
      <c r="O2206" s="112"/>
      <c r="P2206" s="112"/>
      <c r="Q2206" s="112"/>
      <c r="R2206" s="112"/>
      <c r="S2206" s="112"/>
      <c r="T2206" s="112"/>
    </row>
    <row r="2207" spans="1:20" s="281" customFormat="1" ht="18" customHeight="1" x14ac:dyDescent="0.25">
      <c r="A2207" s="228"/>
      <c r="B2207" s="304"/>
      <c r="C2207" s="304"/>
      <c r="D2207" s="282" t="s">
        <v>293</v>
      </c>
      <c r="E2207" s="218">
        <v>3.2</v>
      </c>
      <c r="F2207" s="218">
        <v>3.4</v>
      </c>
      <c r="G2207" s="218">
        <f t="shared" si="436"/>
        <v>13.2</v>
      </c>
      <c r="H2207" s="218">
        <v>3</v>
      </c>
      <c r="I2207" s="218">
        <f t="shared" si="437"/>
        <v>10.88</v>
      </c>
      <c r="J2207" s="219"/>
      <c r="K2207" s="218">
        <f t="shared" si="438"/>
        <v>0</v>
      </c>
      <c r="L2207" s="21"/>
      <c r="O2207" s="112"/>
      <c r="P2207" s="112"/>
      <c r="Q2207" s="112"/>
      <c r="R2207" s="112"/>
      <c r="S2207" s="112"/>
      <c r="T2207" s="112"/>
    </row>
    <row r="2208" spans="1:20" s="281" customFormat="1" ht="18" customHeight="1" x14ac:dyDescent="0.25">
      <c r="A2208" s="228"/>
      <c r="B2208" s="304"/>
      <c r="C2208" s="304"/>
      <c r="D2208" s="282" t="s">
        <v>294</v>
      </c>
      <c r="E2208" s="218">
        <v>3.2</v>
      </c>
      <c r="F2208" s="218">
        <v>4.5</v>
      </c>
      <c r="G2208" s="218">
        <f t="shared" si="436"/>
        <v>15.4</v>
      </c>
      <c r="H2208" s="218">
        <v>3</v>
      </c>
      <c r="I2208" s="218">
        <f t="shared" si="437"/>
        <v>14.4</v>
      </c>
      <c r="J2208" s="219"/>
      <c r="K2208" s="218">
        <f t="shared" si="438"/>
        <v>0</v>
      </c>
      <c r="L2208" s="21"/>
      <c r="O2208" s="112"/>
      <c r="P2208" s="112"/>
      <c r="Q2208" s="112"/>
      <c r="R2208" s="112"/>
      <c r="S2208" s="112"/>
      <c r="T2208" s="112"/>
    </row>
    <row r="2209" spans="1:20" s="281" customFormat="1" ht="18" customHeight="1" x14ac:dyDescent="0.25">
      <c r="A2209" s="228"/>
      <c r="B2209" s="304"/>
      <c r="C2209" s="304"/>
      <c r="D2209" s="282" t="s">
        <v>295</v>
      </c>
      <c r="E2209" s="218">
        <v>1.55</v>
      </c>
      <c r="F2209" s="218">
        <v>0.95</v>
      </c>
      <c r="G2209" s="218">
        <f t="shared" si="436"/>
        <v>5</v>
      </c>
      <c r="H2209" s="218">
        <v>3</v>
      </c>
      <c r="I2209" s="218">
        <f t="shared" si="437"/>
        <v>1.4724999999999999</v>
      </c>
      <c r="J2209" s="219">
        <v>1</v>
      </c>
      <c r="K2209" s="218">
        <f t="shared" si="438"/>
        <v>1</v>
      </c>
      <c r="L2209" s="21"/>
      <c r="O2209" s="112"/>
      <c r="P2209" s="112"/>
      <c r="Q2209" s="112"/>
      <c r="R2209" s="112"/>
      <c r="S2209" s="112"/>
      <c r="T2209" s="112"/>
    </row>
    <row r="2210" spans="1:20" s="281" customFormat="1" ht="18" customHeight="1" x14ac:dyDescent="0.25">
      <c r="A2210" s="228"/>
      <c r="B2210" s="304"/>
      <c r="C2210" s="304"/>
      <c r="D2210" s="282"/>
      <c r="E2210" s="218"/>
      <c r="F2210" s="218"/>
      <c r="G2210" s="218"/>
      <c r="H2210" s="218"/>
      <c r="I2210" s="218"/>
      <c r="J2210" s="219"/>
      <c r="K2210" s="311">
        <f>SUM(K2195:K2209)</f>
        <v>3</v>
      </c>
      <c r="L2210" s="21"/>
      <c r="O2210" s="112"/>
      <c r="P2210" s="112"/>
      <c r="Q2210" s="112"/>
      <c r="R2210" s="112"/>
      <c r="S2210" s="112"/>
      <c r="T2210" s="112"/>
    </row>
    <row r="2211" spans="1:20" s="281" customFormat="1" ht="18" customHeight="1" x14ac:dyDescent="0.25">
      <c r="A2211" s="228"/>
      <c r="B2211" s="312" t="str">
        <f>'Planila Orçamentária'!C187</f>
        <v>Lavatório louça branca, sem coluna, torneira metálica simples, sifão e, válvula de plástico.</v>
      </c>
      <c r="C2211" s="304"/>
      <c r="D2211" s="282"/>
      <c r="E2211" s="218"/>
      <c r="F2211" s="218"/>
      <c r="G2211" s="218"/>
      <c r="H2211" s="218"/>
      <c r="I2211" s="218"/>
      <c r="J2211" s="219"/>
      <c r="K2211" s="311"/>
      <c r="L2211" s="21"/>
      <c r="O2211" s="112"/>
      <c r="P2211" s="112"/>
      <c r="Q2211" s="112"/>
      <c r="R2211" s="112"/>
      <c r="S2211" s="112"/>
      <c r="T2211" s="112"/>
    </row>
    <row r="2212" spans="1:20" s="281" customFormat="1" ht="18" customHeight="1" x14ac:dyDescent="0.25">
      <c r="A2212" s="228"/>
      <c r="B2212" s="304"/>
      <c r="C2212" s="304"/>
      <c r="D2212" s="282" t="s">
        <v>282</v>
      </c>
      <c r="E2212" s="218">
        <v>4.3499999999999996</v>
      </c>
      <c r="F2212" s="218">
        <v>4.3</v>
      </c>
      <c r="G2212" s="218">
        <f>E2212*2+F2212*2</f>
        <v>17.299999999999997</v>
      </c>
      <c r="H2212" s="218">
        <v>3</v>
      </c>
      <c r="I2212" s="218">
        <f>E2212*F2212</f>
        <v>18.704999999999998</v>
      </c>
      <c r="J2212" s="219"/>
      <c r="K2212" s="218">
        <f>J2212</f>
        <v>0</v>
      </c>
      <c r="L2212" s="21"/>
      <c r="O2212" s="112"/>
      <c r="P2212" s="112"/>
      <c r="Q2212" s="112"/>
      <c r="R2212" s="112"/>
      <c r="S2212" s="112"/>
      <c r="T2212" s="112"/>
    </row>
    <row r="2213" spans="1:20" s="281" customFormat="1" ht="18" customHeight="1" x14ac:dyDescent="0.25">
      <c r="A2213" s="228"/>
      <c r="B2213" s="304"/>
      <c r="C2213" s="304"/>
      <c r="D2213" s="282" t="s">
        <v>283</v>
      </c>
      <c r="E2213" s="218">
        <v>2.85</v>
      </c>
      <c r="F2213" s="218">
        <v>4</v>
      </c>
      <c r="G2213" s="218">
        <f t="shared" ref="G2213:G2226" si="439">E2213*2+F2213*2</f>
        <v>13.7</v>
      </c>
      <c r="H2213" s="218">
        <v>3</v>
      </c>
      <c r="I2213" s="218">
        <f t="shared" ref="I2213:I2226" si="440">E2213*F2213</f>
        <v>11.4</v>
      </c>
      <c r="J2213" s="219"/>
      <c r="K2213" s="218">
        <f t="shared" ref="K2213:K2226" si="441">J2213</f>
        <v>0</v>
      </c>
      <c r="L2213" s="21"/>
      <c r="O2213" s="112"/>
      <c r="P2213" s="112"/>
      <c r="Q2213" s="112"/>
      <c r="R2213" s="112"/>
      <c r="S2213" s="112"/>
      <c r="T2213" s="112"/>
    </row>
    <row r="2214" spans="1:20" s="281" customFormat="1" ht="18" customHeight="1" x14ac:dyDescent="0.25">
      <c r="A2214" s="228"/>
      <c r="B2214" s="304"/>
      <c r="C2214" s="304"/>
      <c r="D2214" s="282" t="s">
        <v>298</v>
      </c>
      <c r="E2214" s="218">
        <v>2.85</v>
      </c>
      <c r="F2214" s="218">
        <v>4</v>
      </c>
      <c r="G2214" s="218">
        <f t="shared" si="439"/>
        <v>13.7</v>
      </c>
      <c r="H2214" s="218">
        <v>3</v>
      </c>
      <c r="I2214" s="218">
        <f t="shared" si="440"/>
        <v>11.4</v>
      </c>
      <c r="J2214" s="219"/>
      <c r="K2214" s="218">
        <f t="shared" si="441"/>
        <v>0</v>
      </c>
      <c r="L2214" s="21"/>
      <c r="O2214" s="112"/>
      <c r="P2214" s="112"/>
      <c r="Q2214" s="112"/>
      <c r="R2214" s="112"/>
      <c r="S2214" s="112"/>
      <c r="T2214" s="112"/>
    </row>
    <row r="2215" spans="1:20" s="281" customFormat="1" ht="18" customHeight="1" x14ac:dyDescent="0.25">
      <c r="A2215" s="228"/>
      <c r="B2215" s="304"/>
      <c r="C2215" s="304"/>
      <c r="D2215" s="282" t="s">
        <v>284</v>
      </c>
      <c r="E2215" s="218">
        <v>4.3499999999999996</v>
      </c>
      <c r="F2215" s="218">
        <v>4.3499999999999996</v>
      </c>
      <c r="G2215" s="218">
        <f t="shared" si="439"/>
        <v>17.399999999999999</v>
      </c>
      <c r="H2215" s="218">
        <v>3</v>
      </c>
      <c r="I2215" s="218">
        <f t="shared" si="440"/>
        <v>18.922499999999996</v>
      </c>
      <c r="J2215" s="219"/>
      <c r="K2215" s="218">
        <f t="shared" si="441"/>
        <v>0</v>
      </c>
      <c r="L2215" s="21"/>
      <c r="O2215" s="112"/>
      <c r="P2215" s="112"/>
      <c r="Q2215" s="112"/>
      <c r="R2215" s="112"/>
      <c r="S2215" s="112"/>
      <c r="T2215" s="112"/>
    </row>
    <row r="2216" spans="1:20" s="281" customFormat="1" ht="18" customHeight="1" x14ac:dyDescent="0.25">
      <c r="A2216" s="228"/>
      <c r="B2216" s="304"/>
      <c r="C2216" s="304"/>
      <c r="D2216" s="282" t="s">
        <v>285</v>
      </c>
      <c r="E2216" s="218">
        <v>2.74</v>
      </c>
      <c r="F2216" s="218">
        <v>3</v>
      </c>
      <c r="G2216" s="218">
        <f t="shared" si="439"/>
        <v>11.48</v>
      </c>
      <c r="H2216" s="218">
        <v>3</v>
      </c>
      <c r="I2216" s="218">
        <f t="shared" si="440"/>
        <v>8.2200000000000006</v>
      </c>
      <c r="J2216" s="219"/>
      <c r="K2216" s="218">
        <f t="shared" si="441"/>
        <v>0</v>
      </c>
      <c r="L2216" s="21"/>
      <c r="O2216" s="112"/>
      <c r="P2216" s="112"/>
      <c r="Q2216" s="112"/>
      <c r="R2216" s="112"/>
      <c r="S2216" s="112"/>
      <c r="T2216" s="112"/>
    </row>
    <row r="2217" spans="1:20" s="281" customFormat="1" ht="18" customHeight="1" x14ac:dyDescent="0.25">
      <c r="A2217" s="228"/>
      <c r="B2217" s="304"/>
      <c r="C2217" s="304"/>
      <c r="D2217" s="282" t="s">
        <v>286</v>
      </c>
      <c r="E2217" s="218">
        <v>1.35</v>
      </c>
      <c r="F2217" s="218">
        <v>10.3</v>
      </c>
      <c r="G2217" s="218">
        <f t="shared" si="439"/>
        <v>23.3</v>
      </c>
      <c r="H2217" s="218">
        <v>3</v>
      </c>
      <c r="I2217" s="218">
        <f t="shared" si="440"/>
        <v>13.905000000000001</v>
      </c>
      <c r="J2217" s="219"/>
      <c r="K2217" s="218">
        <f t="shared" si="441"/>
        <v>0</v>
      </c>
      <c r="L2217" s="21"/>
      <c r="O2217" s="112"/>
      <c r="P2217" s="112"/>
      <c r="Q2217" s="112"/>
      <c r="R2217" s="112"/>
      <c r="S2217" s="112"/>
      <c r="T2217" s="112"/>
    </row>
    <row r="2218" spans="1:20" s="281" customFormat="1" ht="18" customHeight="1" x14ac:dyDescent="0.25">
      <c r="A2218" s="228"/>
      <c r="B2218" s="304"/>
      <c r="C2218" s="304"/>
      <c r="D2218" s="282" t="s">
        <v>287</v>
      </c>
      <c r="E2218" s="218">
        <v>1.35</v>
      </c>
      <c r="F2218" s="218">
        <v>2.95</v>
      </c>
      <c r="G2218" s="218">
        <f t="shared" si="439"/>
        <v>8.6000000000000014</v>
      </c>
      <c r="H2218" s="218">
        <v>3</v>
      </c>
      <c r="I2218" s="218">
        <f t="shared" si="440"/>
        <v>3.9825000000000004</v>
      </c>
      <c r="J2218" s="219"/>
      <c r="K2218" s="218">
        <f t="shared" si="441"/>
        <v>0</v>
      </c>
      <c r="L2218" s="21"/>
      <c r="O2218" s="112"/>
      <c r="P2218" s="112"/>
      <c r="Q2218" s="112"/>
      <c r="R2218" s="112"/>
      <c r="S2218" s="112"/>
      <c r="T2218" s="112"/>
    </row>
    <row r="2219" spans="1:20" s="281" customFormat="1" ht="18" customHeight="1" x14ac:dyDescent="0.25">
      <c r="A2219" s="228"/>
      <c r="B2219" s="304"/>
      <c r="C2219" s="304"/>
      <c r="D2219" s="282" t="s">
        <v>288</v>
      </c>
      <c r="E2219" s="218">
        <v>2.74</v>
      </c>
      <c r="F2219" s="218">
        <v>1.3</v>
      </c>
      <c r="G2219" s="218">
        <f t="shared" si="439"/>
        <v>8.08</v>
      </c>
      <c r="H2219" s="218">
        <v>3</v>
      </c>
      <c r="I2219" s="218">
        <f t="shared" si="440"/>
        <v>3.5620000000000003</v>
      </c>
      <c r="J2219" s="219"/>
      <c r="K2219" s="218">
        <f t="shared" si="441"/>
        <v>0</v>
      </c>
      <c r="L2219" s="21"/>
      <c r="O2219" s="112"/>
      <c r="P2219" s="112"/>
      <c r="Q2219" s="112"/>
      <c r="R2219" s="112"/>
      <c r="S2219" s="112"/>
      <c r="T2219" s="112"/>
    </row>
    <row r="2220" spans="1:20" s="281" customFormat="1" ht="18" customHeight="1" x14ac:dyDescent="0.25">
      <c r="A2220" s="228"/>
      <c r="B2220" s="304"/>
      <c r="C2220" s="304"/>
      <c r="D2220" s="282" t="s">
        <v>291</v>
      </c>
      <c r="E2220" s="218">
        <v>1.8</v>
      </c>
      <c r="F2220" s="218">
        <v>4.45</v>
      </c>
      <c r="G2220" s="218">
        <f t="shared" si="439"/>
        <v>12.5</v>
      </c>
      <c r="H2220" s="218">
        <v>3</v>
      </c>
      <c r="I2220" s="218">
        <f t="shared" si="440"/>
        <v>8.01</v>
      </c>
      <c r="J2220" s="219"/>
      <c r="K2220" s="218">
        <f t="shared" si="441"/>
        <v>0</v>
      </c>
      <c r="L2220" s="21"/>
      <c r="O2220" s="112"/>
      <c r="P2220" s="112"/>
      <c r="Q2220" s="112"/>
      <c r="R2220" s="112"/>
      <c r="S2220" s="112"/>
      <c r="T2220" s="112"/>
    </row>
    <row r="2221" spans="1:20" s="281" customFormat="1" ht="18" customHeight="1" x14ac:dyDescent="0.25">
      <c r="A2221" s="228"/>
      <c r="B2221" s="304"/>
      <c r="C2221" s="304"/>
      <c r="D2221" s="282" t="s">
        <v>289</v>
      </c>
      <c r="E2221" s="218">
        <v>3.2</v>
      </c>
      <c r="F2221" s="218">
        <v>1.64</v>
      </c>
      <c r="G2221" s="218">
        <f t="shared" si="439"/>
        <v>9.68</v>
      </c>
      <c r="H2221" s="218">
        <v>3</v>
      </c>
      <c r="I2221" s="218">
        <f t="shared" si="440"/>
        <v>5.2480000000000002</v>
      </c>
      <c r="J2221" s="219"/>
      <c r="K2221" s="218">
        <f t="shared" si="441"/>
        <v>0</v>
      </c>
      <c r="L2221" s="21"/>
      <c r="O2221" s="112"/>
      <c r="P2221" s="112"/>
      <c r="Q2221" s="112"/>
      <c r="R2221" s="112"/>
      <c r="S2221" s="112"/>
      <c r="T2221" s="112"/>
    </row>
    <row r="2222" spans="1:20" s="281" customFormat="1" ht="18" customHeight="1" x14ac:dyDescent="0.25">
      <c r="A2222" s="228"/>
      <c r="B2222" s="304"/>
      <c r="C2222" s="304"/>
      <c r="D2222" s="282" t="s">
        <v>290</v>
      </c>
      <c r="E2222" s="218">
        <v>1.53</v>
      </c>
      <c r="F2222" s="218">
        <v>2</v>
      </c>
      <c r="G2222" s="218">
        <f t="shared" si="439"/>
        <v>7.0600000000000005</v>
      </c>
      <c r="H2222" s="218">
        <v>3</v>
      </c>
      <c r="I2222" s="218">
        <f t="shared" si="440"/>
        <v>3.06</v>
      </c>
      <c r="J2222" s="219">
        <v>1</v>
      </c>
      <c r="K2222" s="218">
        <f t="shared" si="441"/>
        <v>1</v>
      </c>
      <c r="L2222" s="21"/>
      <c r="O2222" s="112"/>
      <c r="P2222" s="112"/>
      <c r="Q2222" s="112"/>
      <c r="R2222" s="112"/>
      <c r="S2222" s="112"/>
      <c r="T2222" s="112"/>
    </row>
    <row r="2223" spans="1:20" s="281" customFormat="1" ht="18" customHeight="1" x14ac:dyDescent="0.25">
      <c r="A2223" s="228"/>
      <c r="B2223" s="304"/>
      <c r="C2223" s="304"/>
      <c r="D2223" s="282" t="s">
        <v>292</v>
      </c>
      <c r="E2223" s="218">
        <v>1.53</v>
      </c>
      <c r="F2223" s="218">
        <v>2</v>
      </c>
      <c r="G2223" s="218">
        <f t="shared" si="439"/>
        <v>7.0600000000000005</v>
      </c>
      <c r="H2223" s="218">
        <v>3</v>
      </c>
      <c r="I2223" s="218">
        <f t="shared" si="440"/>
        <v>3.06</v>
      </c>
      <c r="J2223" s="219">
        <v>1</v>
      </c>
      <c r="K2223" s="218">
        <f t="shared" si="441"/>
        <v>1</v>
      </c>
      <c r="L2223" s="21"/>
      <c r="O2223" s="112"/>
      <c r="P2223" s="112"/>
      <c r="Q2223" s="112"/>
      <c r="R2223" s="112"/>
      <c r="S2223" s="112"/>
      <c r="T2223" s="112"/>
    </row>
    <row r="2224" spans="1:20" s="281" customFormat="1" ht="18" customHeight="1" x14ac:dyDescent="0.25">
      <c r="A2224" s="228"/>
      <c r="B2224" s="304"/>
      <c r="C2224" s="304"/>
      <c r="D2224" s="282" t="s">
        <v>293</v>
      </c>
      <c r="E2224" s="218">
        <v>3.2</v>
      </c>
      <c r="F2224" s="218">
        <v>3.4</v>
      </c>
      <c r="G2224" s="218">
        <f t="shared" si="439"/>
        <v>13.2</v>
      </c>
      <c r="H2224" s="218">
        <v>3</v>
      </c>
      <c r="I2224" s="218">
        <f t="shared" si="440"/>
        <v>10.88</v>
      </c>
      <c r="J2224" s="219"/>
      <c r="K2224" s="218">
        <f t="shared" si="441"/>
        <v>0</v>
      </c>
      <c r="L2224" s="21"/>
      <c r="O2224" s="112"/>
      <c r="P2224" s="112"/>
      <c r="Q2224" s="112"/>
      <c r="R2224" s="112"/>
      <c r="S2224" s="112"/>
      <c r="T2224" s="112"/>
    </row>
    <row r="2225" spans="1:20" s="281" customFormat="1" ht="18" customHeight="1" x14ac:dyDescent="0.25">
      <c r="A2225" s="228"/>
      <c r="B2225" s="304"/>
      <c r="C2225" s="304"/>
      <c r="D2225" s="282" t="s">
        <v>294</v>
      </c>
      <c r="E2225" s="218">
        <v>3.2</v>
      </c>
      <c r="F2225" s="218">
        <v>4.5</v>
      </c>
      <c r="G2225" s="218">
        <f t="shared" si="439"/>
        <v>15.4</v>
      </c>
      <c r="H2225" s="218">
        <v>3</v>
      </c>
      <c r="I2225" s="218">
        <f t="shared" si="440"/>
        <v>14.4</v>
      </c>
      <c r="J2225" s="219"/>
      <c r="K2225" s="218">
        <f t="shared" si="441"/>
        <v>0</v>
      </c>
      <c r="L2225" s="21"/>
      <c r="O2225" s="112"/>
      <c r="P2225" s="112"/>
      <c r="Q2225" s="112"/>
      <c r="R2225" s="112"/>
      <c r="S2225" s="112"/>
      <c r="T2225" s="112"/>
    </row>
    <row r="2226" spans="1:20" s="281" customFormat="1" ht="18" customHeight="1" x14ac:dyDescent="0.25">
      <c r="A2226" s="228"/>
      <c r="B2226" s="304"/>
      <c r="C2226" s="304"/>
      <c r="D2226" s="282" t="s">
        <v>295</v>
      </c>
      <c r="E2226" s="218">
        <v>1.55</v>
      </c>
      <c r="F2226" s="218">
        <v>0.95</v>
      </c>
      <c r="G2226" s="218">
        <f t="shared" si="439"/>
        <v>5</v>
      </c>
      <c r="H2226" s="218">
        <v>3</v>
      </c>
      <c r="I2226" s="218">
        <f t="shared" si="440"/>
        <v>1.4724999999999999</v>
      </c>
      <c r="J2226" s="219">
        <v>1</v>
      </c>
      <c r="K2226" s="218">
        <f t="shared" si="441"/>
        <v>1</v>
      </c>
      <c r="L2226" s="21"/>
      <c r="O2226" s="112"/>
      <c r="P2226" s="112"/>
      <c r="Q2226" s="112"/>
      <c r="R2226" s="112"/>
      <c r="S2226" s="112"/>
      <c r="T2226" s="112"/>
    </row>
    <row r="2227" spans="1:20" s="281" customFormat="1" ht="18" customHeight="1" x14ac:dyDescent="0.25">
      <c r="A2227" s="228"/>
      <c r="B2227" s="304"/>
      <c r="C2227" s="304"/>
      <c r="D2227" s="282"/>
      <c r="E2227" s="218"/>
      <c r="F2227" s="218"/>
      <c r="G2227" s="218"/>
      <c r="H2227" s="218"/>
      <c r="I2227" s="218"/>
      <c r="J2227" s="219"/>
      <c r="K2227" s="311">
        <f>SUM(K2212:K2226)</f>
        <v>3</v>
      </c>
      <c r="L2227" s="21"/>
      <c r="O2227" s="112"/>
      <c r="P2227" s="112"/>
      <c r="Q2227" s="112"/>
      <c r="R2227" s="112"/>
      <c r="S2227" s="112"/>
      <c r="T2227" s="112"/>
    </row>
    <row r="2228" spans="1:20" s="281" customFormat="1" ht="46.5" customHeight="1" x14ac:dyDescent="0.25">
      <c r="A2228" s="228"/>
      <c r="B2228" s="312" t="str">
        <f>'Planila Orçamentária'!C188</f>
        <v xml:space="preserve">Pia de inox c/ uma cuba e acessorios de 1,50X0,58 </v>
      </c>
      <c r="C2228" s="304"/>
      <c r="D2228" s="282"/>
      <c r="E2228" s="218"/>
      <c r="F2228" s="218"/>
      <c r="G2228" s="218"/>
      <c r="H2228" s="218"/>
      <c r="I2228" s="218"/>
      <c r="J2228" s="219"/>
      <c r="K2228" s="311"/>
      <c r="L2228" s="21"/>
      <c r="O2228" s="112"/>
      <c r="P2228" s="112"/>
      <c r="Q2228" s="112"/>
      <c r="R2228" s="112"/>
      <c r="S2228" s="112"/>
      <c r="T2228" s="112"/>
    </row>
    <row r="2229" spans="1:20" s="281" customFormat="1" ht="18" customHeight="1" x14ac:dyDescent="0.25">
      <c r="A2229" s="228"/>
      <c r="B2229" s="304"/>
      <c r="C2229" s="304"/>
      <c r="D2229" s="282" t="s">
        <v>282</v>
      </c>
      <c r="E2229" s="218">
        <v>4.3499999999999996</v>
      </c>
      <c r="F2229" s="218">
        <v>4.3</v>
      </c>
      <c r="G2229" s="218">
        <f>E2229*2+F2229*2</f>
        <v>17.299999999999997</v>
      </c>
      <c r="H2229" s="218">
        <v>3</v>
      </c>
      <c r="I2229" s="218">
        <f>E2229*F2229</f>
        <v>18.704999999999998</v>
      </c>
      <c r="J2229" s="219"/>
      <c r="K2229" s="218">
        <f>J2229</f>
        <v>0</v>
      </c>
      <c r="L2229" s="21"/>
      <c r="O2229" s="112"/>
      <c r="P2229" s="112"/>
      <c r="Q2229" s="112"/>
      <c r="R2229" s="112"/>
      <c r="S2229" s="112"/>
      <c r="T2229" s="112"/>
    </row>
    <row r="2230" spans="1:20" s="281" customFormat="1" ht="18" customHeight="1" x14ac:dyDescent="0.25">
      <c r="A2230" s="228"/>
      <c r="B2230" s="304"/>
      <c r="C2230" s="304"/>
      <c r="D2230" s="282" t="s">
        <v>283</v>
      </c>
      <c r="E2230" s="218">
        <v>2.85</v>
      </c>
      <c r="F2230" s="218">
        <v>4</v>
      </c>
      <c r="G2230" s="218">
        <f t="shared" ref="G2230:G2243" si="442">E2230*2+F2230*2</f>
        <v>13.7</v>
      </c>
      <c r="H2230" s="218">
        <v>3</v>
      </c>
      <c r="I2230" s="218">
        <f t="shared" ref="I2230:I2243" si="443">E2230*F2230</f>
        <v>11.4</v>
      </c>
      <c r="J2230" s="219"/>
      <c r="K2230" s="218">
        <f t="shared" ref="K2230:K2243" si="444">J2230</f>
        <v>0</v>
      </c>
      <c r="L2230" s="21"/>
      <c r="O2230" s="112"/>
      <c r="P2230" s="112"/>
      <c r="Q2230" s="112"/>
      <c r="R2230" s="112"/>
      <c r="S2230" s="112"/>
      <c r="T2230" s="112"/>
    </row>
    <row r="2231" spans="1:20" s="281" customFormat="1" ht="18" customHeight="1" x14ac:dyDescent="0.25">
      <c r="A2231" s="228"/>
      <c r="B2231" s="304"/>
      <c r="C2231" s="304"/>
      <c r="D2231" s="282" t="s">
        <v>298</v>
      </c>
      <c r="E2231" s="218">
        <v>2.85</v>
      </c>
      <c r="F2231" s="218">
        <v>4</v>
      </c>
      <c r="G2231" s="218">
        <f t="shared" si="442"/>
        <v>13.7</v>
      </c>
      <c r="H2231" s="218">
        <v>3</v>
      </c>
      <c r="I2231" s="218">
        <f t="shared" si="443"/>
        <v>11.4</v>
      </c>
      <c r="J2231" s="219"/>
      <c r="K2231" s="218">
        <f t="shared" si="444"/>
        <v>0</v>
      </c>
      <c r="L2231" s="21"/>
      <c r="O2231" s="112"/>
      <c r="P2231" s="112"/>
      <c r="Q2231" s="112"/>
      <c r="R2231" s="112"/>
      <c r="S2231" s="112"/>
      <c r="T2231" s="112"/>
    </row>
    <row r="2232" spans="1:20" s="281" customFormat="1" ht="18" customHeight="1" x14ac:dyDescent="0.25">
      <c r="A2232" s="228"/>
      <c r="B2232" s="304"/>
      <c r="C2232" s="304"/>
      <c r="D2232" s="282" t="s">
        <v>284</v>
      </c>
      <c r="E2232" s="218">
        <v>4.3499999999999996</v>
      </c>
      <c r="F2232" s="218">
        <v>4.3499999999999996</v>
      </c>
      <c r="G2232" s="218">
        <f t="shared" si="442"/>
        <v>17.399999999999999</v>
      </c>
      <c r="H2232" s="218">
        <v>3</v>
      </c>
      <c r="I2232" s="218">
        <f t="shared" si="443"/>
        <v>18.922499999999996</v>
      </c>
      <c r="J2232" s="219"/>
      <c r="K2232" s="218">
        <f t="shared" si="444"/>
        <v>0</v>
      </c>
      <c r="L2232" s="21"/>
      <c r="O2232" s="112"/>
      <c r="P2232" s="112"/>
      <c r="Q2232" s="112"/>
      <c r="R2232" s="112"/>
      <c r="S2232" s="112"/>
      <c r="T2232" s="112"/>
    </row>
    <row r="2233" spans="1:20" s="281" customFormat="1" ht="18" customHeight="1" x14ac:dyDescent="0.25">
      <c r="A2233" s="228"/>
      <c r="B2233" s="304"/>
      <c r="C2233" s="304"/>
      <c r="D2233" s="282" t="s">
        <v>285</v>
      </c>
      <c r="E2233" s="218">
        <v>2.74</v>
      </c>
      <c r="F2233" s="218">
        <v>3</v>
      </c>
      <c r="G2233" s="218">
        <f t="shared" si="442"/>
        <v>11.48</v>
      </c>
      <c r="H2233" s="218">
        <v>3</v>
      </c>
      <c r="I2233" s="218">
        <f t="shared" si="443"/>
        <v>8.2200000000000006</v>
      </c>
      <c r="J2233" s="219"/>
      <c r="K2233" s="218">
        <f t="shared" si="444"/>
        <v>0</v>
      </c>
      <c r="L2233" s="21"/>
      <c r="O2233" s="112"/>
      <c r="P2233" s="112"/>
      <c r="Q2233" s="112"/>
      <c r="R2233" s="112"/>
      <c r="S2233" s="112"/>
      <c r="T2233" s="112"/>
    </row>
    <row r="2234" spans="1:20" s="281" customFormat="1" ht="18" customHeight="1" x14ac:dyDescent="0.25">
      <c r="A2234" s="228"/>
      <c r="B2234" s="304"/>
      <c r="C2234" s="304"/>
      <c r="D2234" s="282" t="s">
        <v>286</v>
      </c>
      <c r="E2234" s="218">
        <v>1.35</v>
      </c>
      <c r="F2234" s="218">
        <v>10.3</v>
      </c>
      <c r="G2234" s="218">
        <f t="shared" si="442"/>
        <v>23.3</v>
      </c>
      <c r="H2234" s="218">
        <v>3</v>
      </c>
      <c r="I2234" s="218">
        <f t="shared" si="443"/>
        <v>13.905000000000001</v>
      </c>
      <c r="J2234" s="219"/>
      <c r="K2234" s="218">
        <f t="shared" si="444"/>
        <v>0</v>
      </c>
      <c r="L2234" s="21"/>
      <c r="O2234" s="112"/>
      <c r="P2234" s="112"/>
      <c r="Q2234" s="112"/>
      <c r="R2234" s="112"/>
      <c r="S2234" s="112"/>
      <c r="T2234" s="112"/>
    </row>
    <row r="2235" spans="1:20" s="281" customFormat="1" ht="18" customHeight="1" x14ac:dyDescent="0.25">
      <c r="A2235" s="228"/>
      <c r="B2235" s="304"/>
      <c r="C2235" s="304"/>
      <c r="D2235" s="282" t="s">
        <v>287</v>
      </c>
      <c r="E2235" s="218">
        <v>1.35</v>
      </c>
      <c r="F2235" s="218">
        <v>2.95</v>
      </c>
      <c r="G2235" s="218">
        <f t="shared" si="442"/>
        <v>8.6000000000000014</v>
      </c>
      <c r="H2235" s="218">
        <v>3</v>
      </c>
      <c r="I2235" s="218">
        <f t="shared" si="443"/>
        <v>3.9825000000000004</v>
      </c>
      <c r="J2235" s="219"/>
      <c r="K2235" s="218">
        <f t="shared" si="444"/>
        <v>0</v>
      </c>
      <c r="L2235" s="21"/>
      <c r="O2235" s="112"/>
      <c r="P2235" s="112"/>
      <c r="Q2235" s="112"/>
      <c r="R2235" s="112"/>
      <c r="S2235" s="112"/>
      <c r="T2235" s="112"/>
    </row>
    <row r="2236" spans="1:20" s="281" customFormat="1" ht="18" customHeight="1" x14ac:dyDescent="0.25">
      <c r="A2236" s="228"/>
      <c r="B2236" s="304"/>
      <c r="C2236" s="304"/>
      <c r="D2236" s="282" t="s">
        <v>288</v>
      </c>
      <c r="E2236" s="218">
        <v>2.74</v>
      </c>
      <c r="F2236" s="218">
        <v>1.3</v>
      </c>
      <c r="G2236" s="218">
        <f t="shared" si="442"/>
        <v>8.08</v>
      </c>
      <c r="H2236" s="218">
        <v>3</v>
      </c>
      <c r="I2236" s="218">
        <f t="shared" si="443"/>
        <v>3.5620000000000003</v>
      </c>
      <c r="J2236" s="219"/>
      <c r="K2236" s="218">
        <f t="shared" si="444"/>
        <v>0</v>
      </c>
      <c r="L2236" s="21"/>
      <c r="O2236" s="112"/>
      <c r="P2236" s="112"/>
      <c r="Q2236" s="112"/>
      <c r="R2236" s="112"/>
      <c r="S2236" s="112"/>
      <c r="T2236" s="112"/>
    </row>
    <row r="2237" spans="1:20" s="281" customFormat="1" ht="18" customHeight="1" x14ac:dyDescent="0.25">
      <c r="A2237" s="228"/>
      <c r="B2237" s="304"/>
      <c r="C2237" s="304"/>
      <c r="D2237" s="282" t="s">
        <v>291</v>
      </c>
      <c r="E2237" s="218">
        <v>1.8</v>
      </c>
      <c r="F2237" s="218">
        <v>4.45</v>
      </c>
      <c r="G2237" s="218">
        <f t="shared" si="442"/>
        <v>12.5</v>
      </c>
      <c r="H2237" s="218">
        <v>3</v>
      </c>
      <c r="I2237" s="218">
        <f t="shared" si="443"/>
        <v>8.01</v>
      </c>
      <c r="J2237" s="219">
        <v>1</v>
      </c>
      <c r="K2237" s="218">
        <f t="shared" si="444"/>
        <v>1</v>
      </c>
      <c r="L2237" s="21"/>
      <c r="O2237" s="112"/>
      <c r="P2237" s="112"/>
      <c r="Q2237" s="112"/>
      <c r="R2237" s="112"/>
      <c r="S2237" s="112"/>
      <c r="T2237" s="112"/>
    </row>
    <row r="2238" spans="1:20" s="281" customFormat="1" ht="18" customHeight="1" x14ac:dyDescent="0.25">
      <c r="A2238" s="228"/>
      <c r="B2238" s="304"/>
      <c r="C2238" s="304"/>
      <c r="D2238" s="282" t="s">
        <v>289</v>
      </c>
      <c r="E2238" s="218">
        <v>3.2</v>
      </c>
      <c r="F2238" s="218">
        <v>1.64</v>
      </c>
      <c r="G2238" s="218">
        <f t="shared" si="442"/>
        <v>9.68</v>
      </c>
      <c r="H2238" s="218">
        <v>3</v>
      </c>
      <c r="I2238" s="218">
        <f t="shared" si="443"/>
        <v>5.2480000000000002</v>
      </c>
      <c r="J2238" s="219">
        <v>1</v>
      </c>
      <c r="K2238" s="218">
        <f t="shared" si="444"/>
        <v>1</v>
      </c>
      <c r="L2238" s="21"/>
      <c r="O2238" s="112"/>
      <c r="P2238" s="112"/>
      <c r="Q2238" s="112"/>
      <c r="R2238" s="112"/>
      <c r="S2238" s="112"/>
      <c r="T2238" s="112"/>
    </row>
    <row r="2239" spans="1:20" s="281" customFormat="1" ht="18" customHeight="1" x14ac:dyDescent="0.25">
      <c r="A2239" s="228"/>
      <c r="B2239" s="304"/>
      <c r="C2239" s="304"/>
      <c r="D2239" s="282" t="s">
        <v>290</v>
      </c>
      <c r="E2239" s="218">
        <v>1.53</v>
      </c>
      <c r="F2239" s="218">
        <v>2</v>
      </c>
      <c r="G2239" s="218">
        <f t="shared" si="442"/>
        <v>7.0600000000000005</v>
      </c>
      <c r="H2239" s="218">
        <v>3</v>
      </c>
      <c r="I2239" s="218">
        <f t="shared" si="443"/>
        <v>3.06</v>
      </c>
      <c r="J2239" s="219"/>
      <c r="K2239" s="218">
        <f t="shared" si="444"/>
        <v>0</v>
      </c>
      <c r="L2239" s="21"/>
      <c r="O2239" s="112"/>
      <c r="P2239" s="112"/>
      <c r="Q2239" s="112"/>
      <c r="R2239" s="112"/>
      <c r="S2239" s="112"/>
      <c r="T2239" s="112"/>
    </row>
    <row r="2240" spans="1:20" s="281" customFormat="1" ht="18" customHeight="1" x14ac:dyDescent="0.25">
      <c r="A2240" s="228"/>
      <c r="B2240" s="304"/>
      <c r="C2240" s="304"/>
      <c r="D2240" s="282" t="s">
        <v>292</v>
      </c>
      <c r="E2240" s="218">
        <v>1.53</v>
      </c>
      <c r="F2240" s="218">
        <v>2</v>
      </c>
      <c r="G2240" s="218">
        <f t="shared" si="442"/>
        <v>7.0600000000000005</v>
      </c>
      <c r="H2240" s="218">
        <v>3</v>
      </c>
      <c r="I2240" s="218">
        <f t="shared" si="443"/>
        <v>3.06</v>
      </c>
      <c r="J2240" s="219"/>
      <c r="K2240" s="218">
        <f t="shared" si="444"/>
        <v>0</v>
      </c>
      <c r="L2240" s="21"/>
      <c r="O2240" s="112"/>
      <c r="P2240" s="112"/>
      <c r="Q2240" s="112"/>
      <c r="R2240" s="112"/>
      <c r="S2240" s="112"/>
      <c r="T2240" s="112"/>
    </row>
    <row r="2241" spans="1:20" s="281" customFormat="1" ht="18" customHeight="1" x14ac:dyDescent="0.25">
      <c r="A2241" s="228"/>
      <c r="B2241" s="304"/>
      <c r="C2241" s="304"/>
      <c r="D2241" s="282" t="s">
        <v>293</v>
      </c>
      <c r="E2241" s="218">
        <v>3.2</v>
      </c>
      <c r="F2241" s="218">
        <v>3.4</v>
      </c>
      <c r="G2241" s="218">
        <f t="shared" si="442"/>
        <v>13.2</v>
      </c>
      <c r="H2241" s="218">
        <v>3</v>
      </c>
      <c r="I2241" s="218">
        <f t="shared" si="443"/>
        <v>10.88</v>
      </c>
      <c r="J2241" s="219"/>
      <c r="K2241" s="218">
        <f t="shared" si="444"/>
        <v>0</v>
      </c>
      <c r="L2241" s="21"/>
      <c r="O2241" s="112"/>
      <c r="P2241" s="112"/>
      <c r="Q2241" s="112"/>
      <c r="R2241" s="112"/>
      <c r="S2241" s="112"/>
      <c r="T2241" s="112"/>
    </row>
    <row r="2242" spans="1:20" s="281" customFormat="1" ht="18" customHeight="1" x14ac:dyDescent="0.25">
      <c r="A2242" s="228"/>
      <c r="B2242" s="304"/>
      <c r="C2242" s="304"/>
      <c r="D2242" s="282" t="s">
        <v>294</v>
      </c>
      <c r="E2242" s="218">
        <v>3.2</v>
      </c>
      <c r="F2242" s="218">
        <v>4.5</v>
      </c>
      <c r="G2242" s="218">
        <f t="shared" si="442"/>
        <v>15.4</v>
      </c>
      <c r="H2242" s="218">
        <v>3</v>
      </c>
      <c r="I2242" s="218">
        <f t="shared" si="443"/>
        <v>14.4</v>
      </c>
      <c r="J2242" s="219"/>
      <c r="K2242" s="218">
        <f t="shared" si="444"/>
        <v>0</v>
      </c>
      <c r="L2242" s="21"/>
      <c r="O2242" s="112"/>
      <c r="P2242" s="112"/>
      <c r="Q2242" s="112"/>
      <c r="R2242" s="112"/>
      <c r="S2242" s="112"/>
      <c r="T2242" s="112"/>
    </row>
    <row r="2243" spans="1:20" s="281" customFormat="1" ht="18" customHeight="1" x14ac:dyDescent="0.25">
      <c r="A2243" s="228"/>
      <c r="B2243" s="304"/>
      <c r="C2243" s="304"/>
      <c r="D2243" s="282" t="s">
        <v>295</v>
      </c>
      <c r="E2243" s="218">
        <v>1.55</v>
      </c>
      <c r="F2243" s="218">
        <v>0.95</v>
      </c>
      <c r="G2243" s="218">
        <f t="shared" si="442"/>
        <v>5</v>
      </c>
      <c r="H2243" s="218">
        <v>3</v>
      </c>
      <c r="I2243" s="218">
        <f t="shared" si="443"/>
        <v>1.4724999999999999</v>
      </c>
      <c r="J2243" s="219"/>
      <c r="K2243" s="218">
        <f t="shared" si="444"/>
        <v>0</v>
      </c>
      <c r="L2243" s="21"/>
      <c r="O2243" s="112"/>
      <c r="P2243" s="112"/>
      <c r="Q2243" s="112"/>
      <c r="R2243" s="112"/>
      <c r="S2243" s="112"/>
      <c r="T2243" s="112"/>
    </row>
    <row r="2244" spans="1:20" s="281" customFormat="1" ht="18" customHeight="1" x14ac:dyDescent="0.25">
      <c r="A2244" s="228"/>
      <c r="B2244" s="304"/>
      <c r="C2244" s="304"/>
      <c r="D2244" s="282"/>
      <c r="E2244" s="218"/>
      <c r="F2244" s="218"/>
      <c r="G2244" s="218"/>
      <c r="H2244" s="218"/>
      <c r="I2244" s="218"/>
      <c r="J2244" s="219"/>
      <c r="K2244" s="311">
        <f>SUM(K2229:K2243)</f>
        <v>2</v>
      </c>
      <c r="L2244" s="21"/>
      <c r="O2244" s="112"/>
      <c r="P2244" s="112"/>
      <c r="Q2244" s="112"/>
      <c r="R2244" s="112"/>
      <c r="S2244" s="112"/>
      <c r="T2244" s="112"/>
    </row>
    <row r="2245" spans="1:20" s="281" customFormat="1" ht="18" customHeight="1" x14ac:dyDescent="0.25">
      <c r="A2245" s="228"/>
      <c r="B2245" s="312" t="str">
        <f>'Planila Orçamentária'!C189</f>
        <v xml:space="preserve">Bancada em aço inox </v>
      </c>
      <c r="C2245" s="304"/>
      <c r="D2245" s="282"/>
      <c r="E2245" s="218"/>
      <c r="F2245" s="218"/>
      <c r="G2245" s="218"/>
      <c r="H2245" s="218"/>
      <c r="I2245" s="218"/>
      <c r="J2245" s="219"/>
      <c r="K2245" s="311"/>
      <c r="L2245" s="21"/>
      <c r="O2245" s="112"/>
      <c r="P2245" s="112"/>
      <c r="Q2245" s="112"/>
      <c r="R2245" s="112"/>
      <c r="S2245" s="112"/>
      <c r="T2245" s="112"/>
    </row>
    <row r="2246" spans="1:20" s="281" customFormat="1" ht="18" customHeight="1" x14ac:dyDescent="0.25">
      <c r="A2246" s="228"/>
      <c r="B2246" s="304"/>
      <c r="C2246" s="304"/>
      <c r="D2246" s="282" t="s">
        <v>282</v>
      </c>
      <c r="E2246" s="218">
        <v>4.3499999999999996</v>
      </c>
      <c r="F2246" s="218">
        <v>4.3</v>
      </c>
      <c r="G2246" s="218">
        <f>E2246*2+F2246*2</f>
        <v>17.299999999999997</v>
      </c>
      <c r="H2246" s="218">
        <v>3</v>
      </c>
      <c r="I2246" s="218">
        <f>E2246*F2246</f>
        <v>18.704999999999998</v>
      </c>
      <c r="J2246" s="219">
        <v>1</v>
      </c>
      <c r="K2246" s="218">
        <f>J2246</f>
        <v>1</v>
      </c>
      <c r="L2246" s="21"/>
      <c r="O2246" s="112"/>
      <c r="P2246" s="112"/>
      <c r="Q2246" s="112"/>
      <c r="R2246" s="112"/>
      <c r="S2246" s="112"/>
      <c r="T2246" s="112"/>
    </row>
    <row r="2247" spans="1:20" s="281" customFormat="1" ht="18" customHeight="1" x14ac:dyDescent="0.25">
      <c r="A2247" s="228"/>
      <c r="B2247" s="304"/>
      <c r="C2247" s="304"/>
      <c r="D2247" s="282" t="s">
        <v>283</v>
      </c>
      <c r="E2247" s="218">
        <v>2.85</v>
      </c>
      <c r="F2247" s="218">
        <v>4</v>
      </c>
      <c r="G2247" s="218">
        <f t="shared" ref="G2247:G2260" si="445">E2247*2+F2247*2</f>
        <v>13.7</v>
      </c>
      <c r="H2247" s="218">
        <v>3</v>
      </c>
      <c r="I2247" s="218">
        <f t="shared" ref="I2247:I2260" si="446">E2247*F2247</f>
        <v>11.4</v>
      </c>
      <c r="J2247" s="219"/>
      <c r="K2247" s="218">
        <f t="shared" ref="K2247:K2260" si="447">J2247</f>
        <v>0</v>
      </c>
      <c r="L2247" s="21"/>
      <c r="O2247" s="112"/>
      <c r="P2247" s="112"/>
      <c r="Q2247" s="112"/>
      <c r="R2247" s="112"/>
      <c r="S2247" s="112"/>
      <c r="T2247" s="112"/>
    </row>
    <row r="2248" spans="1:20" s="281" customFormat="1" ht="18" customHeight="1" x14ac:dyDescent="0.25">
      <c r="A2248" s="228"/>
      <c r="B2248" s="304"/>
      <c r="C2248" s="304"/>
      <c r="D2248" s="282" t="s">
        <v>298</v>
      </c>
      <c r="E2248" s="218">
        <v>2.85</v>
      </c>
      <c r="F2248" s="218">
        <v>4</v>
      </c>
      <c r="G2248" s="218">
        <f t="shared" si="445"/>
        <v>13.7</v>
      </c>
      <c r="H2248" s="218">
        <v>3</v>
      </c>
      <c r="I2248" s="218">
        <f t="shared" si="446"/>
        <v>11.4</v>
      </c>
      <c r="J2248" s="219"/>
      <c r="K2248" s="218">
        <f t="shared" si="447"/>
        <v>0</v>
      </c>
      <c r="L2248" s="21"/>
      <c r="O2248" s="112"/>
      <c r="P2248" s="112"/>
      <c r="Q2248" s="112"/>
      <c r="R2248" s="112"/>
      <c r="S2248" s="112"/>
      <c r="T2248" s="112"/>
    </row>
    <row r="2249" spans="1:20" s="281" customFormat="1" ht="18" customHeight="1" x14ac:dyDescent="0.25">
      <c r="A2249" s="228"/>
      <c r="B2249" s="304"/>
      <c r="C2249" s="304"/>
      <c r="D2249" s="282" t="s">
        <v>284</v>
      </c>
      <c r="E2249" s="218">
        <v>4.3499999999999996</v>
      </c>
      <c r="F2249" s="218">
        <v>4.3499999999999996</v>
      </c>
      <c r="G2249" s="218">
        <f t="shared" si="445"/>
        <v>17.399999999999999</v>
      </c>
      <c r="H2249" s="218">
        <v>3</v>
      </c>
      <c r="I2249" s="218">
        <f t="shared" si="446"/>
        <v>18.922499999999996</v>
      </c>
      <c r="J2249" s="219"/>
      <c r="K2249" s="218">
        <f t="shared" si="447"/>
        <v>0</v>
      </c>
      <c r="L2249" s="21"/>
      <c r="O2249" s="112"/>
      <c r="P2249" s="112"/>
      <c r="Q2249" s="112"/>
      <c r="R2249" s="112"/>
      <c r="S2249" s="112"/>
      <c r="T2249" s="112"/>
    </row>
    <row r="2250" spans="1:20" s="281" customFormat="1" ht="18" customHeight="1" x14ac:dyDescent="0.25">
      <c r="A2250" s="228"/>
      <c r="B2250" s="304"/>
      <c r="C2250" s="304"/>
      <c r="D2250" s="282" t="s">
        <v>285</v>
      </c>
      <c r="E2250" s="218">
        <v>2.74</v>
      </c>
      <c r="F2250" s="218">
        <v>3</v>
      </c>
      <c r="G2250" s="218">
        <f t="shared" si="445"/>
        <v>11.48</v>
      </c>
      <c r="H2250" s="218">
        <v>3</v>
      </c>
      <c r="I2250" s="218">
        <f t="shared" si="446"/>
        <v>8.2200000000000006</v>
      </c>
      <c r="J2250" s="219"/>
      <c r="K2250" s="218">
        <f t="shared" si="447"/>
        <v>0</v>
      </c>
      <c r="L2250" s="21"/>
      <c r="O2250" s="112"/>
      <c r="P2250" s="112"/>
      <c r="Q2250" s="112"/>
      <c r="R2250" s="112"/>
      <c r="S2250" s="112"/>
      <c r="T2250" s="112"/>
    </row>
    <row r="2251" spans="1:20" s="281" customFormat="1" ht="18" customHeight="1" x14ac:dyDescent="0.25">
      <c r="A2251" s="228"/>
      <c r="B2251" s="304"/>
      <c r="C2251" s="304"/>
      <c r="D2251" s="282" t="s">
        <v>286</v>
      </c>
      <c r="E2251" s="218">
        <v>1.35</v>
      </c>
      <c r="F2251" s="218">
        <v>10.3</v>
      </c>
      <c r="G2251" s="218">
        <f t="shared" si="445"/>
        <v>23.3</v>
      </c>
      <c r="H2251" s="218">
        <v>3</v>
      </c>
      <c r="I2251" s="218">
        <f t="shared" si="446"/>
        <v>13.905000000000001</v>
      </c>
      <c r="J2251" s="219"/>
      <c r="K2251" s="218">
        <f t="shared" si="447"/>
        <v>0</v>
      </c>
      <c r="L2251" s="21"/>
      <c r="O2251" s="112"/>
      <c r="P2251" s="112"/>
      <c r="Q2251" s="112"/>
      <c r="R2251" s="112"/>
      <c r="S2251" s="112"/>
      <c r="T2251" s="112"/>
    </row>
    <row r="2252" spans="1:20" s="281" customFormat="1" ht="18" customHeight="1" x14ac:dyDescent="0.25">
      <c r="A2252" s="228"/>
      <c r="B2252" s="304"/>
      <c r="C2252" s="304"/>
      <c r="D2252" s="282" t="s">
        <v>287</v>
      </c>
      <c r="E2252" s="218">
        <v>1.35</v>
      </c>
      <c r="F2252" s="218">
        <v>2.95</v>
      </c>
      <c r="G2252" s="218">
        <f t="shared" si="445"/>
        <v>8.6000000000000014</v>
      </c>
      <c r="H2252" s="218">
        <v>3</v>
      </c>
      <c r="I2252" s="218">
        <f t="shared" si="446"/>
        <v>3.9825000000000004</v>
      </c>
      <c r="J2252" s="219"/>
      <c r="K2252" s="218">
        <f t="shared" si="447"/>
        <v>0</v>
      </c>
      <c r="L2252" s="21"/>
      <c r="O2252" s="112"/>
      <c r="P2252" s="112"/>
      <c r="Q2252" s="112"/>
      <c r="R2252" s="112"/>
      <c r="S2252" s="112"/>
      <c r="T2252" s="112"/>
    </row>
    <row r="2253" spans="1:20" s="281" customFormat="1" ht="18" customHeight="1" x14ac:dyDescent="0.25">
      <c r="A2253" s="228"/>
      <c r="B2253" s="304"/>
      <c r="C2253" s="304"/>
      <c r="D2253" s="282" t="s">
        <v>288</v>
      </c>
      <c r="E2253" s="218">
        <v>2.74</v>
      </c>
      <c r="F2253" s="218">
        <v>1.3</v>
      </c>
      <c r="G2253" s="218">
        <f t="shared" si="445"/>
        <v>8.08</v>
      </c>
      <c r="H2253" s="218">
        <v>3</v>
      </c>
      <c r="I2253" s="218">
        <f t="shared" si="446"/>
        <v>3.5620000000000003</v>
      </c>
      <c r="J2253" s="219"/>
      <c r="K2253" s="218">
        <f t="shared" si="447"/>
        <v>0</v>
      </c>
      <c r="L2253" s="21"/>
      <c r="O2253" s="112"/>
      <c r="P2253" s="112"/>
      <c r="Q2253" s="112"/>
      <c r="R2253" s="112"/>
      <c r="S2253" s="112"/>
      <c r="T2253" s="112"/>
    </row>
    <row r="2254" spans="1:20" s="281" customFormat="1" ht="18" customHeight="1" x14ac:dyDescent="0.25">
      <c r="A2254" s="228"/>
      <c r="B2254" s="304"/>
      <c r="C2254" s="304"/>
      <c r="D2254" s="282" t="s">
        <v>291</v>
      </c>
      <c r="E2254" s="218">
        <v>1.8</v>
      </c>
      <c r="F2254" s="218">
        <v>4.45</v>
      </c>
      <c r="G2254" s="218">
        <f t="shared" si="445"/>
        <v>12.5</v>
      </c>
      <c r="H2254" s="218">
        <v>3</v>
      </c>
      <c r="I2254" s="218">
        <f t="shared" si="446"/>
        <v>8.01</v>
      </c>
      <c r="J2254" s="219"/>
      <c r="K2254" s="218">
        <f t="shared" si="447"/>
        <v>0</v>
      </c>
      <c r="L2254" s="21"/>
      <c r="O2254" s="112"/>
      <c r="P2254" s="112"/>
      <c r="Q2254" s="112"/>
      <c r="R2254" s="112"/>
      <c r="S2254" s="112"/>
      <c r="T2254" s="112"/>
    </row>
    <row r="2255" spans="1:20" s="281" customFormat="1" ht="18" customHeight="1" x14ac:dyDescent="0.25">
      <c r="A2255" s="228"/>
      <c r="B2255" s="304"/>
      <c r="C2255" s="304"/>
      <c r="D2255" s="282" t="s">
        <v>289</v>
      </c>
      <c r="E2255" s="218">
        <v>3.2</v>
      </c>
      <c r="F2255" s="218">
        <v>1.64</v>
      </c>
      <c r="G2255" s="218">
        <f t="shared" si="445"/>
        <v>9.68</v>
      </c>
      <c r="H2255" s="218">
        <v>3</v>
      </c>
      <c r="I2255" s="218">
        <f t="shared" si="446"/>
        <v>5.2480000000000002</v>
      </c>
      <c r="J2255" s="219"/>
      <c r="K2255" s="218">
        <f t="shared" si="447"/>
        <v>0</v>
      </c>
      <c r="L2255" s="21"/>
      <c r="O2255" s="112"/>
      <c r="P2255" s="112"/>
      <c r="Q2255" s="112"/>
      <c r="R2255" s="112"/>
      <c r="S2255" s="112"/>
      <c r="T2255" s="112"/>
    </row>
    <row r="2256" spans="1:20" s="281" customFormat="1" ht="18" customHeight="1" x14ac:dyDescent="0.25">
      <c r="A2256" s="228"/>
      <c r="B2256" s="304"/>
      <c r="C2256" s="304"/>
      <c r="D2256" s="282" t="s">
        <v>290</v>
      </c>
      <c r="E2256" s="218">
        <v>1.53</v>
      </c>
      <c r="F2256" s="218">
        <v>2</v>
      </c>
      <c r="G2256" s="218">
        <f t="shared" si="445"/>
        <v>7.0600000000000005</v>
      </c>
      <c r="H2256" s="218">
        <v>3</v>
      </c>
      <c r="I2256" s="218">
        <f t="shared" si="446"/>
        <v>3.06</v>
      </c>
      <c r="J2256" s="219"/>
      <c r="K2256" s="218">
        <f t="shared" si="447"/>
        <v>0</v>
      </c>
      <c r="L2256" s="21"/>
      <c r="O2256" s="112"/>
      <c r="P2256" s="112"/>
      <c r="Q2256" s="112"/>
      <c r="R2256" s="112"/>
      <c r="S2256" s="112"/>
      <c r="T2256" s="112"/>
    </row>
    <row r="2257" spans="1:20" s="281" customFormat="1" ht="18" customHeight="1" x14ac:dyDescent="0.25">
      <c r="A2257" s="228"/>
      <c r="B2257" s="304"/>
      <c r="C2257" s="304"/>
      <c r="D2257" s="282" t="s">
        <v>292</v>
      </c>
      <c r="E2257" s="218">
        <v>1.53</v>
      </c>
      <c r="F2257" s="218">
        <v>2</v>
      </c>
      <c r="G2257" s="218">
        <f t="shared" si="445"/>
        <v>7.0600000000000005</v>
      </c>
      <c r="H2257" s="218">
        <v>3</v>
      </c>
      <c r="I2257" s="218">
        <f t="shared" si="446"/>
        <v>3.06</v>
      </c>
      <c r="J2257" s="219"/>
      <c r="K2257" s="218">
        <f t="shared" si="447"/>
        <v>0</v>
      </c>
      <c r="L2257" s="21"/>
      <c r="O2257" s="112"/>
      <c r="P2257" s="112"/>
      <c r="Q2257" s="112"/>
      <c r="R2257" s="112"/>
      <c r="S2257" s="112"/>
      <c r="T2257" s="112"/>
    </row>
    <row r="2258" spans="1:20" s="281" customFormat="1" ht="18" customHeight="1" x14ac:dyDescent="0.25">
      <c r="A2258" s="228"/>
      <c r="B2258" s="304"/>
      <c r="C2258" s="304"/>
      <c r="D2258" s="282" t="s">
        <v>293</v>
      </c>
      <c r="E2258" s="218">
        <v>3.2</v>
      </c>
      <c r="F2258" s="218">
        <v>3.4</v>
      </c>
      <c r="G2258" s="218">
        <f t="shared" si="445"/>
        <v>13.2</v>
      </c>
      <c r="H2258" s="218">
        <v>3</v>
      </c>
      <c r="I2258" s="218">
        <f t="shared" si="446"/>
        <v>10.88</v>
      </c>
      <c r="J2258" s="219"/>
      <c r="K2258" s="218">
        <f t="shared" si="447"/>
        <v>0</v>
      </c>
      <c r="L2258" s="21"/>
      <c r="O2258" s="112"/>
      <c r="P2258" s="112"/>
      <c r="Q2258" s="112"/>
      <c r="R2258" s="112"/>
      <c r="S2258" s="112"/>
      <c r="T2258" s="112"/>
    </row>
    <row r="2259" spans="1:20" s="281" customFormat="1" ht="18" customHeight="1" x14ac:dyDescent="0.25">
      <c r="A2259" s="228"/>
      <c r="B2259" s="304"/>
      <c r="C2259" s="304"/>
      <c r="D2259" s="282" t="s">
        <v>294</v>
      </c>
      <c r="E2259" s="218">
        <v>3.2</v>
      </c>
      <c r="F2259" s="218">
        <v>4.5</v>
      </c>
      <c r="G2259" s="218">
        <f t="shared" si="445"/>
        <v>15.4</v>
      </c>
      <c r="H2259" s="218">
        <v>3</v>
      </c>
      <c r="I2259" s="218">
        <f t="shared" si="446"/>
        <v>14.4</v>
      </c>
      <c r="J2259" s="219"/>
      <c r="K2259" s="218">
        <f t="shared" si="447"/>
        <v>0</v>
      </c>
      <c r="L2259" s="21"/>
      <c r="O2259" s="112"/>
      <c r="P2259" s="112"/>
      <c r="Q2259" s="112"/>
      <c r="R2259" s="112"/>
      <c r="S2259" s="112"/>
      <c r="T2259" s="112"/>
    </row>
    <row r="2260" spans="1:20" s="281" customFormat="1" ht="18" customHeight="1" x14ac:dyDescent="0.25">
      <c r="A2260" s="228"/>
      <c r="B2260" s="304"/>
      <c r="C2260" s="304"/>
      <c r="D2260" s="282" t="s">
        <v>295</v>
      </c>
      <c r="E2260" s="218">
        <v>1.55</v>
      </c>
      <c r="F2260" s="218">
        <v>0.95</v>
      </c>
      <c r="G2260" s="218">
        <f t="shared" si="445"/>
        <v>5</v>
      </c>
      <c r="H2260" s="218">
        <v>3</v>
      </c>
      <c r="I2260" s="218">
        <f t="shared" si="446"/>
        <v>1.4724999999999999</v>
      </c>
      <c r="J2260" s="219"/>
      <c r="K2260" s="218">
        <f t="shared" si="447"/>
        <v>0</v>
      </c>
      <c r="L2260" s="21"/>
      <c r="O2260" s="112"/>
      <c r="P2260" s="112"/>
      <c r="Q2260" s="112"/>
      <c r="R2260" s="112"/>
      <c r="S2260" s="112"/>
      <c r="T2260" s="112"/>
    </row>
    <row r="2261" spans="1:20" s="281" customFormat="1" ht="18" customHeight="1" x14ac:dyDescent="0.25">
      <c r="A2261" s="228"/>
      <c r="B2261" s="304"/>
      <c r="C2261" s="304"/>
      <c r="D2261" s="282"/>
      <c r="E2261" s="218"/>
      <c r="F2261" s="218"/>
      <c r="G2261" s="218"/>
      <c r="H2261" s="218"/>
      <c r="I2261" s="218"/>
      <c r="J2261" s="219"/>
      <c r="K2261" s="311">
        <f>SUM(K2246:K2260)</f>
        <v>1</v>
      </c>
      <c r="L2261" s="21"/>
      <c r="O2261" s="112"/>
      <c r="P2261" s="112"/>
      <c r="Q2261" s="112"/>
      <c r="R2261" s="112"/>
      <c r="S2261" s="112"/>
      <c r="T2261" s="112"/>
    </row>
    <row r="2262" spans="1:20" s="281" customFormat="1" ht="18" customHeight="1" x14ac:dyDescent="0.25">
      <c r="A2262" s="228"/>
      <c r="B2262" s="318" t="str">
        <f>'Planila Orçamentária'!C190</f>
        <v>Registro de gaveta com canopla de 25 mm linha prata</v>
      </c>
      <c r="C2262" s="304"/>
      <c r="D2262" s="282"/>
      <c r="E2262" s="218"/>
      <c r="F2262" s="218"/>
      <c r="G2262" s="218"/>
      <c r="H2262" s="218"/>
      <c r="I2262" s="218"/>
      <c r="J2262" s="219"/>
      <c r="K2262" s="311"/>
      <c r="L2262" s="21"/>
      <c r="O2262" s="112"/>
      <c r="P2262" s="112"/>
      <c r="Q2262" s="112"/>
      <c r="R2262" s="112"/>
      <c r="S2262" s="112"/>
      <c r="T2262" s="112"/>
    </row>
    <row r="2263" spans="1:20" s="281" customFormat="1" ht="18" customHeight="1" x14ac:dyDescent="0.25">
      <c r="A2263" s="228"/>
      <c r="B2263" s="304"/>
      <c r="C2263" s="304"/>
      <c r="D2263" s="282" t="s">
        <v>282</v>
      </c>
      <c r="E2263" s="218">
        <v>4.3499999999999996</v>
      </c>
      <c r="F2263" s="218">
        <v>4.3</v>
      </c>
      <c r="G2263" s="218">
        <f>E2263*2+F2263*2</f>
        <v>17.299999999999997</v>
      </c>
      <c r="H2263" s="218">
        <v>3</v>
      </c>
      <c r="I2263" s="218">
        <f>E2263*F2263</f>
        <v>18.704999999999998</v>
      </c>
      <c r="J2263" s="219">
        <v>1</v>
      </c>
      <c r="K2263" s="218">
        <f>J2263</f>
        <v>1</v>
      </c>
      <c r="L2263" s="21"/>
      <c r="O2263" s="112"/>
      <c r="P2263" s="112"/>
      <c r="Q2263" s="112"/>
      <c r="R2263" s="112"/>
      <c r="S2263" s="112"/>
      <c r="T2263" s="112"/>
    </row>
    <row r="2264" spans="1:20" s="281" customFormat="1" ht="18" customHeight="1" x14ac:dyDescent="0.25">
      <c r="A2264" s="228"/>
      <c r="B2264" s="304"/>
      <c r="C2264" s="304"/>
      <c r="D2264" s="282" t="s">
        <v>283</v>
      </c>
      <c r="E2264" s="218">
        <v>2.85</v>
      </c>
      <c r="F2264" s="218">
        <v>4</v>
      </c>
      <c r="G2264" s="218">
        <f t="shared" ref="G2264:G2277" si="448">E2264*2+F2264*2</f>
        <v>13.7</v>
      </c>
      <c r="H2264" s="218">
        <v>3</v>
      </c>
      <c r="I2264" s="218">
        <f t="shared" ref="I2264:I2277" si="449">E2264*F2264</f>
        <v>11.4</v>
      </c>
      <c r="J2264" s="219"/>
      <c r="K2264" s="218">
        <f t="shared" ref="K2264:K2277" si="450">J2264</f>
        <v>0</v>
      </c>
      <c r="L2264" s="21"/>
      <c r="O2264" s="112"/>
      <c r="P2264" s="112"/>
      <c r="Q2264" s="112"/>
      <c r="R2264" s="112"/>
      <c r="S2264" s="112"/>
      <c r="T2264" s="112"/>
    </row>
    <row r="2265" spans="1:20" s="281" customFormat="1" ht="18" customHeight="1" x14ac:dyDescent="0.25">
      <c r="A2265" s="228"/>
      <c r="B2265" s="304"/>
      <c r="C2265" s="304"/>
      <c r="D2265" s="282" t="s">
        <v>298</v>
      </c>
      <c r="E2265" s="218">
        <v>2.85</v>
      </c>
      <c r="F2265" s="218">
        <v>4</v>
      </c>
      <c r="G2265" s="218">
        <f t="shared" si="448"/>
        <v>13.7</v>
      </c>
      <c r="H2265" s="218">
        <v>3</v>
      </c>
      <c r="I2265" s="218">
        <f t="shared" si="449"/>
        <v>11.4</v>
      </c>
      <c r="J2265" s="219"/>
      <c r="K2265" s="218">
        <f t="shared" si="450"/>
        <v>0</v>
      </c>
      <c r="L2265" s="21"/>
      <c r="O2265" s="112"/>
      <c r="P2265" s="112"/>
      <c r="Q2265" s="112"/>
      <c r="R2265" s="112"/>
      <c r="S2265" s="112"/>
      <c r="T2265" s="112"/>
    </row>
    <row r="2266" spans="1:20" s="281" customFormat="1" ht="18" customHeight="1" x14ac:dyDescent="0.25">
      <c r="A2266" s="228"/>
      <c r="B2266" s="304"/>
      <c r="C2266" s="304"/>
      <c r="D2266" s="282" t="s">
        <v>284</v>
      </c>
      <c r="E2266" s="218">
        <v>4.3499999999999996</v>
      </c>
      <c r="F2266" s="218">
        <v>4.3499999999999996</v>
      </c>
      <c r="G2266" s="218">
        <f t="shared" si="448"/>
        <v>17.399999999999999</v>
      </c>
      <c r="H2266" s="218">
        <v>3</v>
      </c>
      <c r="I2266" s="218">
        <f t="shared" si="449"/>
        <v>18.922499999999996</v>
      </c>
      <c r="J2266" s="219"/>
      <c r="K2266" s="218">
        <f t="shared" si="450"/>
        <v>0</v>
      </c>
      <c r="L2266" s="21"/>
      <c r="O2266" s="112"/>
      <c r="P2266" s="112"/>
      <c r="Q2266" s="112"/>
      <c r="R2266" s="112"/>
      <c r="S2266" s="112"/>
      <c r="T2266" s="112"/>
    </row>
    <row r="2267" spans="1:20" s="281" customFormat="1" ht="18" customHeight="1" x14ac:dyDescent="0.25">
      <c r="A2267" s="228"/>
      <c r="B2267" s="304"/>
      <c r="C2267" s="304"/>
      <c r="D2267" s="282" t="s">
        <v>285</v>
      </c>
      <c r="E2267" s="218">
        <v>2.74</v>
      </c>
      <c r="F2267" s="218">
        <v>3</v>
      </c>
      <c r="G2267" s="218">
        <f t="shared" si="448"/>
        <v>11.48</v>
      </c>
      <c r="H2267" s="218">
        <v>3</v>
      </c>
      <c r="I2267" s="218">
        <f t="shared" si="449"/>
        <v>8.2200000000000006</v>
      </c>
      <c r="J2267" s="219"/>
      <c r="K2267" s="218">
        <f t="shared" si="450"/>
        <v>0</v>
      </c>
      <c r="L2267" s="21"/>
      <c r="O2267" s="112"/>
      <c r="P2267" s="112"/>
      <c r="Q2267" s="112"/>
      <c r="R2267" s="112"/>
      <c r="S2267" s="112"/>
      <c r="T2267" s="112"/>
    </row>
    <row r="2268" spans="1:20" s="281" customFormat="1" ht="18" customHeight="1" x14ac:dyDescent="0.25">
      <c r="A2268" s="228"/>
      <c r="B2268" s="304"/>
      <c r="C2268" s="304"/>
      <c r="D2268" s="282" t="s">
        <v>286</v>
      </c>
      <c r="E2268" s="218">
        <v>1.35</v>
      </c>
      <c r="F2268" s="218">
        <v>10.3</v>
      </c>
      <c r="G2268" s="218">
        <f t="shared" si="448"/>
        <v>23.3</v>
      </c>
      <c r="H2268" s="218">
        <v>3</v>
      </c>
      <c r="I2268" s="218">
        <f t="shared" si="449"/>
        <v>13.905000000000001</v>
      </c>
      <c r="J2268" s="219"/>
      <c r="K2268" s="218">
        <f t="shared" si="450"/>
        <v>0</v>
      </c>
      <c r="L2268" s="21"/>
      <c r="O2268" s="112"/>
      <c r="P2268" s="112"/>
      <c r="Q2268" s="112"/>
      <c r="R2268" s="112"/>
      <c r="S2268" s="112"/>
      <c r="T2268" s="112"/>
    </row>
    <row r="2269" spans="1:20" s="281" customFormat="1" ht="18" customHeight="1" x14ac:dyDescent="0.25">
      <c r="A2269" s="228"/>
      <c r="B2269" s="304"/>
      <c r="C2269" s="304"/>
      <c r="D2269" s="282" t="s">
        <v>287</v>
      </c>
      <c r="E2269" s="218">
        <v>1.35</v>
      </c>
      <c r="F2269" s="218">
        <v>2.95</v>
      </c>
      <c r="G2269" s="218">
        <f t="shared" si="448"/>
        <v>8.6000000000000014</v>
      </c>
      <c r="H2269" s="218">
        <v>3</v>
      </c>
      <c r="I2269" s="218">
        <f t="shared" si="449"/>
        <v>3.9825000000000004</v>
      </c>
      <c r="J2269" s="219">
        <v>1</v>
      </c>
      <c r="K2269" s="218">
        <f t="shared" si="450"/>
        <v>1</v>
      </c>
      <c r="L2269" s="21"/>
      <c r="O2269" s="112"/>
      <c r="P2269" s="112"/>
      <c r="Q2269" s="112"/>
      <c r="R2269" s="112"/>
      <c r="S2269" s="112"/>
      <c r="T2269" s="112"/>
    </row>
    <row r="2270" spans="1:20" s="281" customFormat="1" ht="18" customHeight="1" x14ac:dyDescent="0.25">
      <c r="A2270" s="228"/>
      <c r="B2270" s="304"/>
      <c r="C2270" s="304"/>
      <c r="D2270" s="282" t="s">
        <v>288</v>
      </c>
      <c r="E2270" s="218">
        <v>2.74</v>
      </c>
      <c r="F2270" s="218">
        <v>1.3</v>
      </c>
      <c r="G2270" s="218">
        <f t="shared" si="448"/>
        <v>8.08</v>
      </c>
      <c r="H2270" s="218">
        <v>3</v>
      </c>
      <c r="I2270" s="218">
        <f t="shared" si="449"/>
        <v>3.5620000000000003</v>
      </c>
      <c r="J2270" s="219"/>
      <c r="K2270" s="218">
        <f t="shared" si="450"/>
        <v>0</v>
      </c>
      <c r="L2270" s="21"/>
      <c r="O2270" s="112"/>
      <c r="P2270" s="112"/>
      <c r="Q2270" s="112"/>
      <c r="R2270" s="112"/>
      <c r="S2270" s="112"/>
      <c r="T2270" s="112"/>
    </row>
    <row r="2271" spans="1:20" s="281" customFormat="1" ht="18" customHeight="1" x14ac:dyDescent="0.25">
      <c r="A2271" s="228"/>
      <c r="B2271" s="304"/>
      <c r="C2271" s="304"/>
      <c r="D2271" s="282" t="s">
        <v>291</v>
      </c>
      <c r="E2271" s="218">
        <v>1.8</v>
      </c>
      <c r="F2271" s="218">
        <v>4.45</v>
      </c>
      <c r="G2271" s="218">
        <f t="shared" si="448"/>
        <v>12.5</v>
      </c>
      <c r="H2271" s="218">
        <v>3</v>
      </c>
      <c r="I2271" s="218">
        <f t="shared" si="449"/>
        <v>8.01</v>
      </c>
      <c r="J2271" s="219">
        <v>2</v>
      </c>
      <c r="K2271" s="218">
        <f t="shared" si="450"/>
        <v>2</v>
      </c>
      <c r="L2271" s="21"/>
      <c r="O2271" s="112"/>
      <c r="P2271" s="112"/>
      <c r="Q2271" s="112"/>
      <c r="R2271" s="112"/>
      <c r="S2271" s="112"/>
      <c r="T2271" s="112"/>
    </row>
    <row r="2272" spans="1:20" s="281" customFormat="1" ht="18" customHeight="1" x14ac:dyDescent="0.25">
      <c r="A2272" s="228"/>
      <c r="B2272" s="304"/>
      <c r="C2272" s="304"/>
      <c r="D2272" s="282" t="s">
        <v>289</v>
      </c>
      <c r="E2272" s="218">
        <v>3.2</v>
      </c>
      <c r="F2272" s="218">
        <v>1.64</v>
      </c>
      <c r="G2272" s="218">
        <f t="shared" si="448"/>
        <v>9.68</v>
      </c>
      <c r="H2272" s="218">
        <v>3</v>
      </c>
      <c r="I2272" s="218">
        <f t="shared" si="449"/>
        <v>5.2480000000000002</v>
      </c>
      <c r="J2272" s="219"/>
      <c r="K2272" s="218">
        <f t="shared" si="450"/>
        <v>0</v>
      </c>
      <c r="L2272" s="21"/>
      <c r="O2272" s="112"/>
      <c r="P2272" s="112"/>
      <c r="Q2272" s="112"/>
      <c r="R2272" s="112"/>
      <c r="S2272" s="112"/>
      <c r="T2272" s="112"/>
    </row>
    <row r="2273" spans="1:20" s="281" customFormat="1" ht="18" customHeight="1" x14ac:dyDescent="0.25">
      <c r="A2273" s="228"/>
      <c r="B2273" s="304"/>
      <c r="C2273" s="304"/>
      <c r="D2273" s="282" t="s">
        <v>290</v>
      </c>
      <c r="E2273" s="218">
        <v>1.53</v>
      </c>
      <c r="F2273" s="218">
        <v>2</v>
      </c>
      <c r="G2273" s="218">
        <f t="shared" si="448"/>
        <v>7.0600000000000005</v>
      </c>
      <c r="H2273" s="218">
        <v>3</v>
      </c>
      <c r="I2273" s="218">
        <f t="shared" si="449"/>
        <v>3.06</v>
      </c>
      <c r="J2273" s="219">
        <v>1</v>
      </c>
      <c r="K2273" s="218">
        <f t="shared" si="450"/>
        <v>1</v>
      </c>
      <c r="L2273" s="21"/>
      <c r="O2273" s="112"/>
      <c r="P2273" s="112"/>
      <c r="Q2273" s="112"/>
      <c r="R2273" s="112"/>
      <c r="S2273" s="112"/>
      <c r="T2273" s="112"/>
    </row>
    <row r="2274" spans="1:20" s="281" customFormat="1" ht="18" customHeight="1" x14ac:dyDescent="0.25">
      <c r="A2274" s="228"/>
      <c r="B2274" s="304"/>
      <c r="C2274" s="304"/>
      <c r="D2274" s="282" t="s">
        <v>292</v>
      </c>
      <c r="E2274" s="218">
        <v>1.53</v>
      </c>
      <c r="F2274" s="218">
        <v>2</v>
      </c>
      <c r="G2274" s="218">
        <f t="shared" si="448"/>
        <v>7.0600000000000005</v>
      </c>
      <c r="H2274" s="218">
        <v>3</v>
      </c>
      <c r="I2274" s="218">
        <f t="shared" si="449"/>
        <v>3.06</v>
      </c>
      <c r="J2274" s="219"/>
      <c r="K2274" s="218">
        <f t="shared" si="450"/>
        <v>0</v>
      </c>
      <c r="L2274" s="21"/>
      <c r="O2274" s="112"/>
      <c r="P2274" s="112"/>
      <c r="Q2274" s="112"/>
      <c r="R2274" s="112"/>
      <c r="S2274" s="112"/>
      <c r="T2274" s="112"/>
    </row>
    <row r="2275" spans="1:20" s="281" customFormat="1" ht="18" customHeight="1" x14ac:dyDescent="0.25">
      <c r="A2275" s="228"/>
      <c r="B2275" s="304"/>
      <c r="C2275" s="304"/>
      <c r="D2275" s="282" t="s">
        <v>293</v>
      </c>
      <c r="E2275" s="218">
        <v>3.2</v>
      </c>
      <c r="F2275" s="218">
        <v>3.4</v>
      </c>
      <c r="G2275" s="218">
        <f t="shared" si="448"/>
        <v>13.2</v>
      </c>
      <c r="H2275" s="218">
        <v>3</v>
      </c>
      <c r="I2275" s="218">
        <f t="shared" si="449"/>
        <v>10.88</v>
      </c>
      <c r="J2275" s="219"/>
      <c r="K2275" s="218">
        <f t="shared" si="450"/>
        <v>0</v>
      </c>
      <c r="L2275" s="21"/>
      <c r="O2275" s="112"/>
      <c r="P2275" s="112"/>
      <c r="Q2275" s="112"/>
      <c r="R2275" s="112"/>
      <c r="S2275" s="112"/>
      <c r="T2275" s="112"/>
    </row>
    <row r="2276" spans="1:20" s="281" customFormat="1" ht="18" customHeight="1" x14ac:dyDescent="0.25">
      <c r="A2276" s="228"/>
      <c r="B2276" s="304"/>
      <c r="C2276" s="304"/>
      <c r="D2276" s="282" t="s">
        <v>294</v>
      </c>
      <c r="E2276" s="218">
        <v>3.2</v>
      </c>
      <c r="F2276" s="218">
        <v>4.5</v>
      </c>
      <c r="G2276" s="218">
        <f t="shared" si="448"/>
        <v>15.4</v>
      </c>
      <c r="H2276" s="218">
        <v>3</v>
      </c>
      <c r="I2276" s="218">
        <f t="shared" si="449"/>
        <v>14.4</v>
      </c>
      <c r="J2276" s="219"/>
      <c r="K2276" s="218">
        <f t="shared" si="450"/>
        <v>0</v>
      </c>
      <c r="L2276" s="21"/>
      <c r="O2276" s="112"/>
      <c r="P2276" s="112"/>
      <c r="Q2276" s="112"/>
      <c r="R2276" s="112"/>
      <c r="S2276" s="112"/>
      <c r="T2276" s="112"/>
    </row>
    <row r="2277" spans="1:20" s="281" customFormat="1" ht="18" customHeight="1" x14ac:dyDescent="0.25">
      <c r="A2277" s="228"/>
      <c r="B2277" s="304"/>
      <c r="C2277" s="304"/>
      <c r="D2277" s="282" t="s">
        <v>295</v>
      </c>
      <c r="E2277" s="218">
        <v>1.55</v>
      </c>
      <c r="F2277" s="218">
        <v>0.95</v>
      </c>
      <c r="G2277" s="218">
        <f t="shared" si="448"/>
        <v>5</v>
      </c>
      <c r="H2277" s="218">
        <v>3</v>
      </c>
      <c r="I2277" s="218">
        <f t="shared" si="449"/>
        <v>1.4724999999999999</v>
      </c>
      <c r="J2277" s="219"/>
      <c r="K2277" s="218">
        <f t="shared" si="450"/>
        <v>0</v>
      </c>
      <c r="L2277" s="21"/>
      <c r="O2277" s="112"/>
      <c r="P2277" s="112"/>
      <c r="Q2277" s="112"/>
      <c r="R2277" s="112"/>
      <c r="S2277" s="112"/>
      <c r="T2277" s="112"/>
    </row>
    <row r="2278" spans="1:20" s="281" customFormat="1" ht="18" customHeight="1" x14ac:dyDescent="0.25">
      <c r="A2278" s="228"/>
      <c r="B2278" s="304"/>
      <c r="C2278" s="304"/>
      <c r="D2278" s="282"/>
      <c r="E2278" s="218"/>
      <c r="F2278" s="218"/>
      <c r="G2278" s="218"/>
      <c r="H2278" s="218"/>
      <c r="I2278" s="218"/>
      <c r="J2278" s="219"/>
      <c r="K2278" s="311">
        <f>SUM(K2263:K2277)</f>
        <v>5</v>
      </c>
      <c r="L2278" s="21"/>
      <c r="O2278" s="112"/>
      <c r="P2278" s="112"/>
      <c r="Q2278" s="112"/>
      <c r="R2278" s="112"/>
      <c r="S2278" s="112"/>
      <c r="T2278" s="112"/>
    </row>
    <row r="2279" spans="1:20" s="281" customFormat="1" ht="18" x14ac:dyDescent="0.25">
      <c r="A2279" s="228"/>
      <c r="B2279" s="313" t="str">
        <f>'Planila Orçamentária'!C191</f>
        <v xml:space="preserve">Copo sifonado metálico inox  </v>
      </c>
      <c r="C2279" s="314" t="s">
        <v>260</v>
      </c>
      <c r="D2279" s="315"/>
      <c r="E2279" s="218"/>
      <c r="F2279" s="218"/>
      <c r="G2279" s="218"/>
      <c r="H2279" s="218"/>
      <c r="I2279" s="218"/>
      <c r="J2279" s="219"/>
      <c r="K2279" s="311"/>
      <c r="L2279" s="21"/>
    </row>
    <row r="2280" spans="1:20" s="281" customFormat="1" ht="18" x14ac:dyDescent="0.25">
      <c r="A2280" s="228"/>
      <c r="B2280" s="304"/>
      <c r="C2280" s="304"/>
      <c r="D2280" s="282" t="s">
        <v>282</v>
      </c>
      <c r="E2280" s="218">
        <v>4.3499999999999996</v>
      </c>
      <c r="F2280" s="218">
        <v>4.3</v>
      </c>
      <c r="G2280" s="218">
        <f>E2280*2+F2280*2</f>
        <v>17.299999999999997</v>
      </c>
      <c r="H2280" s="218">
        <v>3</v>
      </c>
      <c r="I2280" s="218">
        <f>E2280*F2280</f>
        <v>18.704999999999998</v>
      </c>
      <c r="J2280" s="219">
        <v>1</v>
      </c>
      <c r="K2280" s="218">
        <f>J2280</f>
        <v>1</v>
      </c>
      <c r="L2280" s="21"/>
    </row>
    <row r="2281" spans="1:20" s="281" customFormat="1" ht="18" x14ac:dyDescent="0.25">
      <c r="A2281" s="228"/>
      <c r="B2281" s="304"/>
      <c r="C2281" s="304"/>
      <c r="D2281" s="282" t="s">
        <v>283</v>
      </c>
      <c r="E2281" s="218">
        <v>2.85</v>
      </c>
      <c r="F2281" s="218">
        <v>4</v>
      </c>
      <c r="G2281" s="218">
        <f t="shared" ref="G2281:G2294" si="451">E2281*2+F2281*2</f>
        <v>13.7</v>
      </c>
      <c r="H2281" s="218">
        <v>3</v>
      </c>
      <c r="I2281" s="218">
        <f t="shared" ref="I2281:I2294" si="452">E2281*F2281</f>
        <v>11.4</v>
      </c>
      <c r="J2281" s="219"/>
      <c r="K2281" s="218">
        <f t="shared" ref="K2281:K2294" si="453">J2281</f>
        <v>0</v>
      </c>
      <c r="L2281" s="21"/>
    </row>
    <row r="2282" spans="1:20" s="281" customFormat="1" ht="18" x14ac:dyDescent="0.25">
      <c r="A2282" s="228"/>
      <c r="B2282" s="304"/>
      <c r="C2282" s="304"/>
      <c r="D2282" s="282" t="s">
        <v>298</v>
      </c>
      <c r="E2282" s="218">
        <v>2.85</v>
      </c>
      <c r="F2282" s="218">
        <v>4</v>
      </c>
      <c r="G2282" s="218">
        <f t="shared" si="451"/>
        <v>13.7</v>
      </c>
      <c r="H2282" s="218">
        <v>3</v>
      </c>
      <c r="I2282" s="218">
        <f t="shared" si="452"/>
        <v>11.4</v>
      </c>
      <c r="J2282" s="219"/>
      <c r="K2282" s="218">
        <f t="shared" si="453"/>
        <v>0</v>
      </c>
      <c r="L2282" s="21"/>
    </row>
    <row r="2283" spans="1:20" s="281" customFormat="1" ht="18" x14ac:dyDescent="0.25">
      <c r="A2283" s="228"/>
      <c r="B2283" s="304"/>
      <c r="C2283" s="304"/>
      <c r="D2283" s="282" t="s">
        <v>284</v>
      </c>
      <c r="E2283" s="218">
        <v>4.3499999999999996</v>
      </c>
      <c r="F2283" s="218">
        <v>4.3499999999999996</v>
      </c>
      <c r="G2283" s="218">
        <f t="shared" si="451"/>
        <v>17.399999999999999</v>
      </c>
      <c r="H2283" s="218">
        <v>3</v>
      </c>
      <c r="I2283" s="218">
        <f t="shared" si="452"/>
        <v>18.922499999999996</v>
      </c>
      <c r="J2283" s="219"/>
      <c r="K2283" s="218">
        <f t="shared" si="453"/>
        <v>0</v>
      </c>
      <c r="L2283" s="21"/>
    </row>
    <row r="2284" spans="1:20" s="281" customFormat="1" ht="18" x14ac:dyDescent="0.25">
      <c r="A2284" s="228"/>
      <c r="B2284" s="304"/>
      <c r="C2284" s="304"/>
      <c r="D2284" s="282" t="s">
        <v>285</v>
      </c>
      <c r="E2284" s="218">
        <v>2.74</v>
      </c>
      <c r="F2284" s="218">
        <v>3</v>
      </c>
      <c r="G2284" s="218">
        <f t="shared" si="451"/>
        <v>11.48</v>
      </c>
      <c r="H2284" s="218">
        <v>3</v>
      </c>
      <c r="I2284" s="218">
        <f t="shared" si="452"/>
        <v>8.2200000000000006</v>
      </c>
      <c r="J2284" s="219"/>
      <c r="K2284" s="218">
        <f t="shared" si="453"/>
        <v>0</v>
      </c>
      <c r="L2284" s="21"/>
    </row>
    <row r="2285" spans="1:20" s="281" customFormat="1" ht="18" x14ac:dyDescent="0.25">
      <c r="A2285" s="228"/>
      <c r="B2285" s="304"/>
      <c r="C2285" s="304"/>
      <c r="D2285" s="282" t="s">
        <v>286</v>
      </c>
      <c r="E2285" s="218">
        <v>1.35</v>
      </c>
      <c r="F2285" s="218">
        <v>10.3</v>
      </c>
      <c r="G2285" s="218">
        <f t="shared" si="451"/>
        <v>23.3</v>
      </c>
      <c r="H2285" s="218">
        <v>3</v>
      </c>
      <c r="I2285" s="218">
        <f t="shared" si="452"/>
        <v>13.905000000000001</v>
      </c>
      <c r="J2285" s="219"/>
      <c r="K2285" s="218">
        <f t="shared" si="453"/>
        <v>0</v>
      </c>
      <c r="L2285" s="21"/>
    </row>
    <row r="2286" spans="1:20" s="281" customFormat="1" ht="18" x14ac:dyDescent="0.25">
      <c r="A2286" s="228"/>
      <c r="B2286" s="304"/>
      <c r="C2286" s="304"/>
      <c r="D2286" s="282" t="s">
        <v>287</v>
      </c>
      <c r="E2286" s="218">
        <v>1.35</v>
      </c>
      <c r="F2286" s="218">
        <v>2.95</v>
      </c>
      <c r="G2286" s="218">
        <f t="shared" si="451"/>
        <v>8.6000000000000014</v>
      </c>
      <c r="H2286" s="218">
        <v>3</v>
      </c>
      <c r="I2286" s="218">
        <f t="shared" si="452"/>
        <v>3.9825000000000004</v>
      </c>
      <c r="J2286" s="219"/>
      <c r="K2286" s="218">
        <f t="shared" si="453"/>
        <v>0</v>
      </c>
      <c r="L2286" s="21"/>
    </row>
    <row r="2287" spans="1:20" s="281" customFormat="1" ht="18" x14ac:dyDescent="0.25">
      <c r="A2287" s="228"/>
      <c r="B2287" s="304"/>
      <c r="C2287" s="304"/>
      <c r="D2287" s="282" t="s">
        <v>288</v>
      </c>
      <c r="E2287" s="218">
        <v>2.74</v>
      </c>
      <c r="F2287" s="218">
        <v>1.3</v>
      </c>
      <c r="G2287" s="218">
        <f t="shared" si="451"/>
        <v>8.08</v>
      </c>
      <c r="H2287" s="218">
        <v>3</v>
      </c>
      <c r="I2287" s="218">
        <f t="shared" si="452"/>
        <v>3.5620000000000003</v>
      </c>
      <c r="J2287" s="219"/>
      <c r="K2287" s="218">
        <f t="shared" si="453"/>
        <v>0</v>
      </c>
      <c r="L2287" s="21"/>
    </row>
    <row r="2288" spans="1:20" s="281" customFormat="1" ht="18" x14ac:dyDescent="0.25">
      <c r="A2288" s="228"/>
      <c r="B2288" s="304"/>
      <c r="C2288" s="304"/>
      <c r="D2288" s="282" t="s">
        <v>291</v>
      </c>
      <c r="E2288" s="218">
        <v>1.8</v>
      </c>
      <c r="F2288" s="218">
        <v>4.45</v>
      </c>
      <c r="G2288" s="218">
        <f t="shared" si="451"/>
        <v>12.5</v>
      </c>
      <c r="H2288" s="218">
        <v>3</v>
      </c>
      <c r="I2288" s="218">
        <f t="shared" si="452"/>
        <v>8.01</v>
      </c>
      <c r="J2288" s="219">
        <v>1</v>
      </c>
      <c r="K2288" s="218">
        <f t="shared" si="453"/>
        <v>1</v>
      </c>
      <c r="L2288" s="21"/>
    </row>
    <row r="2289" spans="1:12" s="281" customFormat="1" ht="18" x14ac:dyDescent="0.25">
      <c r="A2289" s="228"/>
      <c r="B2289" s="304"/>
      <c r="C2289" s="304"/>
      <c r="D2289" s="282" t="s">
        <v>289</v>
      </c>
      <c r="E2289" s="218">
        <v>3.2</v>
      </c>
      <c r="F2289" s="218">
        <v>1.64</v>
      </c>
      <c r="G2289" s="218">
        <f t="shared" si="451"/>
        <v>9.68</v>
      </c>
      <c r="H2289" s="218">
        <v>3</v>
      </c>
      <c r="I2289" s="218">
        <f t="shared" si="452"/>
        <v>5.2480000000000002</v>
      </c>
      <c r="J2289" s="219">
        <v>1</v>
      </c>
      <c r="K2289" s="218">
        <f t="shared" si="453"/>
        <v>1</v>
      </c>
      <c r="L2289" s="21"/>
    </row>
    <row r="2290" spans="1:12" s="281" customFormat="1" ht="18" x14ac:dyDescent="0.25">
      <c r="A2290" s="228"/>
      <c r="B2290" s="304"/>
      <c r="C2290" s="304"/>
      <c r="D2290" s="282" t="s">
        <v>290</v>
      </c>
      <c r="E2290" s="218">
        <v>1.53</v>
      </c>
      <c r="F2290" s="218">
        <v>2</v>
      </c>
      <c r="G2290" s="218">
        <f t="shared" si="451"/>
        <v>7.0600000000000005</v>
      </c>
      <c r="H2290" s="218">
        <v>3</v>
      </c>
      <c r="I2290" s="218">
        <f t="shared" si="452"/>
        <v>3.06</v>
      </c>
      <c r="J2290" s="219">
        <v>1</v>
      </c>
      <c r="K2290" s="218">
        <f t="shared" si="453"/>
        <v>1</v>
      </c>
      <c r="L2290" s="21"/>
    </row>
    <row r="2291" spans="1:12" s="281" customFormat="1" ht="18" x14ac:dyDescent="0.25">
      <c r="A2291" s="228"/>
      <c r="B2291" s="304"/>
      <c r="C2291" s="304"/>
      <c r="D2291" s="282" t="s">
        <v>292</v>
      </c>
      <c r="E2291" s="218">
        <v>1.53</v>
      </c>
      <c r="F2291" s="218">
        <v>2</v>
      </c>
      <c r="G2291" s="218">
        <f t="shared" si="451"/>
        <v>7.0600000000000005</v>
      </c>
      <c r="H2291" s="218">
        <v>3</v>
      </c>
      <c r="I2291" s="218">
        <f t="shared" si="452"/>
        <v>3.06</v>
      </c>
      <c r="J2291" s="219">
        <v>1</v>
      </c>
      <c r="K2291" s="218">
        <f t="shared" si="453"/>
        <v>1</v>
      </c>
      <c r="L2291" s="21"/>
    </row>
    <row r="2292" spans="1:12" s="281" customFormat="1" ht="18" x14ac:dyDescent="0.25">
      <c r="A2292" s="228"/>
      <c r="B2292" s="304"/>
      <c r="C2292" s="304"/>
      <c r="D2292" s="282" t="s">
        <v>293</v>
      </c>
      <c r="E2292" s="218">
        <v>3.2</v>
      </c>
      <c r="F2292" s="218">
        <v>3.4</v>
      </c>
      <c r="G2292" s="218">
        <f t="shared" si="451"/>
        <v>13.2</v>
      </c>
      <c r="H2292" s="218">
        <v>3</v>
      </c>
      <c r="I2292" s="218">
        <f t="shared" si="452"/>
        <v>10.88</v>
      </c>
      <c r="J2292" s="219"/>
      <c r="K2292" s="218">
        <f t="shared" si="453"/>
        <v>0</v>
      </c>
      <c r="L2292" s="21"/>
    </row>
    <row r="2293" spans="1:12" s="281" customFormat="1" ht="18" x14ac:dyDescent="0.25">
      <c r="A2293" s="228"/>
      <c r="B2293" s="304"/>
      <c r="C2293" s="304"/>
      <c r="D2293" s="282" t="s">
        <v>294</v>
      </c>
      <c r="E2293" s="218">
        <v>3.2</v>
      </c>
      <c r="F2293" s="218">
        <v>4.5</v>
      </c>
      <c r="G2293" s="218">
        <f t="shared" si="451"/>
        <v>15.4</v>
      </c>
      <c r="H2293" s="218">
        <v>3</v>
      </c>
      <c r="I2293" s="218">
        <f t="shared" si="452"/>
        <v>14.4</v>
      </c>
      <c r="J2293" s="219"/>
      <c r="K2293" s="218">
        <f t="shared" si="453"/>
        <v>0</v>
      </c>
      <c r="L2293" s="21"/>
    </row>
    <row r="2294" spans="1:12" s="281" customFormat="1" ht="18" x14ac:dyDescent="0.25">
      <c r="A2294" s="228"/>
      <c r="B2294" s="304"/>
      <c r="C2294" s="304"/>
      <c r="D2294" s="282" t="s">
        <v>295</v>
      </c>
      <c r="E2294" s="218">
        <v>1.55</v>
      </c>
      <c r="F2294" s="218">
        <v>0.95</v>
      </c>
      <c r="G2294" s="218">
        <f t="shared" si="451"/>
        <v>5</v>
      </c>
      <c r="H2294" s="218">
        <v>3</v>
      </c>
      <c r="I2294" s="218">
        <f t="shared" si="452"/>
        <v>1.4724999999999999</v>
      </c>
      <c r="J2294" s="219">
        <v>1</v>
      </c>
      <c r="K2294" s="218">
        <f t="shared" si="453"/>
        <v>1</v>
      </c>
      <c r="L2294" s="21"/>
    </row>
    <row r="2295" spans="1:12" s="281" customFormat="1" ht="18" x14ac:dyDescent="0.25">
      <c r="A2295" s="228"/>
      <c r="B2295" s="304"/>
      <c r="C2295" s="304"/>
      <c r="D2295" s="282"/>
      <c r="E2295" s="218"/>
      <c r="F2295" s="218"/>
      <c r="G2295" s="218"/>
      <c r="H2295" s="218"/>
      <c r="I2295" s="218"/>
      <c r="J2295" s="219"/>
      <c r="K2295" s="311">
        <f>SUM(K2280:K2294)</f>
        <v>6</v>
      </c>
      <c r="L2295" s="21"/>
    </row>
    <row r="2296" spans="1:12" s="281" customFormat="1" ht="54" x14ac:dyDescent="0.25">
      <c r="A2296" s="228"/>
      <c r="B2296" s="312" t="str">
        <f>'Planila Orçamentária'!C192</f>
        <v xml:space="preserve">Caixa de inspeção/gordura, com diâmetro= 0,60m, com tampo e fundo de concreto </v>
      </c>
      <c r="C2296" s="304"/>
      <c r="D2296" s="282"/>
      <c r="E2296" s="218"/>
      <c r="F2296" s="218"/>
      <c r="G2296" s="218"/>
      <c r="H2296" s="218"/>
      <c r="I2296" s="218"/>
      <c r="J2296" s="219"/>
      <c r="K2296" s="311"/>
      <c r="L2296" s="21"/>
    </row>
    <row r="2297" spans="1:12" s="281" customFormat="1" ht="18" x14ac:dyDescent="0.25">
      <c r="A2297" s="228"/>
      <c r="B2297" s="304"/>
      <c r="C2297" s="304"/>
      <c r="D2297" s="282" t="s">
        <v>282</v>
      </c>
      <c r="E2297" s="218">
        <v>4.3499999999999996</v>
      </c>
      <c r="F2297" s="218">
        <v>4.3</v>
      </c>
      <c r="G2297" s="218">
        <f>E2297*2+F2297*2</f>
        <v>17.299999999999997</v>
      </c>
      <c r="H2297" s="218">
        <v>3</v>
      </c>
      <c r="I2297" s="218">
        <f>E2297*F2297</f>
        <v>18.704999999999998</v>
      </c>
      <c r="J2297" s="219">
        <v>2</v>
      </c>
      <c r="K2297" s="218">
        <f>J2297</f>
        <v>2</v>
      </c>
      <c r="L2297" s="21"/>
    </row>
    <row r="2298" spans="1:12" s="281" customFormat="1" ht="18" x14ac:dyDescent="0.25">
      <c r="A2298" s="228"/>
      <c r="B2298" s="304"/>
      <c r="C2298" s="304"/>
      <c r="D2298" s="282" t="s">
        <v>283</v>
      </c>
      <c r="E2298" s="218">
        <v>2.85</v>
      </c>
      <c r="F2298" s="218">
        <v>4</v>
      </c>
      <c r="G2298" s="218">
        <f t="shared" ref="G2298:G2311" si="454">E2298*2+F2298*2</f>
        <v>13.7</v>
      </c>
      <c r="H2298" s="218">
        <v>3</v>
      </c>
      <c r="I2298" s="218">
        <f t="shared" ref="I2298:I2311" si="455">E2298*F2298</f>
        <v>11.4</v>
      </c>
      <c r="J2298" s="219">
        <v>3</v>
      </c>
      <c r="K2298" s="218">
        <f t="shared" ref="K2298:K2311" si="456">J2298</f>
        <v>3</v>
      </c>
      <c r="L2298" s="21"/>
    </row>
    <row r="2299" spans="1:12" s="281" customFormat="1" ht="18" x14ac:dyDescent="0.25">
      <c r="A2299" s="228"/>
      <c r="B2299" s="304"/>
      <c r="C2299" s="304"/>
      <c r="D2299" s="282" t="s">
        <v>298</v>
      </c>
      <c r="E2299" s="218">
        <v>2.85</v>
      </c>
      <c r="F2299" s="218">
        <v>4</v>
      </c>
      <c r="G2299" s="218">
        <f t="shared" si="454"/>
        <v>13.7</v>
      </c>
      <c r="H2299" s="218">
        <v>3</v>
      </c>
      <c r="I2299" s="218">
        <f t="shared" si="455"/>
        <v>11.4</v>
      </c>
      <c r="J2299" s="219"/>
      <c r="K2299" s="218">
        <f t="shared" si="456"/>
        <v>0</v>
      </c>
      <c r="L2299" s="21"/>
    </row>
    <row r="2300" spans="1:12" s="281" customFormat="1" ht="18" x14ac:dyDescent="0.25">
      <c r="A2300" s="228"/>
      <c r="B2300" s="304"/>
      <c r="C2300" s="304"/>
      <c r="D2300" s="282" t="s">
        <v>284</v>
      </c>
      <c r="E2300" s="218">
        <v>4.3499999999999996</v>
      </c>
      <c r="F2300" s="218">
        <v>4.3499999999999996</v>
      </c>
      <c r="G2300" s="218">
        <f t="shared" si="454"/>
        <v>17.399999999999999</v>
      </c>
      <c r="H2300" s="218">
        <v>3</v>
      </c>
      <c r="I2300" s="218">
        <f t="shared" si="455"/>
        <v>18.922499999999996</v>
      </c>
      <c r="J2300" s="219"/>
      <c r="K2300" s="218">
        <f t="shared" si="456"/>
        <v>0</v>
      </c>
      <c r="L2300" s="21"/>
    </row>
    <row r="2301" spans="1:12" s="281" customFormat="1" ht="18" x14ac:dyDescent="0.25">
      <c r="A2301" s="228"/>
      <c r="B2301" s="304"/>
      <c r="C2301" s="304"/>
      <c r="D2301" s="282" t="s">
        <v>285</v>
      </c>
      <c r="E2301" s="218">
        <v>2.74</v>
      </c>
      <c r="F2301" s="218">
        <v>3</v>
      </c>
      <c r="G2301" s="218">
        <f t="shared" si="454"/>
        <v>11.48</v>
      </c>
      <c r="H2301" s="218">
        <v>3</v>
      </c>
      <c r="I2301" s="218">
        <f t="shared" si="455"/>
        <v>8.2200000000000006</v>
      </c>
      <c r="J2301" s="219"/>
      <c r="K2301" s="218">
        <f t="shared" si="456"/>
        <v>0</v>
      </c>
      <c r="L2301" s="21"/>
    </row>
    <row r="2302" spans="1:12" s="281" customFormat="1" ht="18" x14ac:dyDescent="0.25">
      <c r="A2302" s="228"/>
      <c r="B2302" s="304"/>
      <c r="C2302" s="304"/>
      <c r="D2302" s="282" t="s">
        <v>286</v>
      </c>
      <c r="E2302" s="218">
        <v>1.35</v>
      </c>
      <c r="F2302" s="218">
        <v>10.3</v>
      </c>
      <c r="G2302" s="218">
        <f t="shared" si="454"/>
        <v>23.3</v>
      </c>
      <c r="H2302" s="218">
        <v>3</v>
      </c>
      <c r="I2302" s="218">
        <f t="shared" si="455"/>
        <v>13.905000000000001</v>
      </c>
      <c r="J2302" s="219"/>
      <c r="K2302" s="218">
        <f t="shared" si="456"/>
        <v>0</v>
      </c>
      <c r="L2302" s="21"/>
    </row>
    <row r="2303" spans="1:12" s="281" customFormat="1" ht="18" x14ac:dyDescent="0.25">
      <c r="A2303" s="228"/>
      <c r="B2303" s="304"/>
      <c r="C2303" s="304"/>
      <c r="D2303" s="282" t="s">
        <v>287</v>
      </c>
      <c r="E2303" s="218">
        <v>1.35</v>
      </c>
      <c r="F2303" s="218">
        <v>2.95</v>
      </c>
      <c r="G2303" s="218">
        <f t="shared" si="454"/>
        <v>8.6000000000000014</v>
      </c>
      <c r="H2303" s="218">
        <v>3</v>
      </c>
      <c r="I2303" s="218">
        <f t="shared" si="455"/>
        <v>3.9825000000000004</v>
      </c>
      <c r="J2303" s="219"/>
      <c r="K2303" s="218">
        <f t="shared" si="456"/>
        <v>0</v>
      </c>
      <c r="L2303" s="21"/>
    </row>
    <row r="2304" spans="1:12" s="281" customFormat="1" ht="18" x14ac:dyDescent="0.25">
      <c r="A2304" s="228"/>
      <c r="B2304" s="304"/>
      <c r="C2304" s="304"/>
      <c r="D2304" s="282" t="s">
        <v>288</v>
      </c>
      <c r="E2304" s="218">
        <v>2.74</v>
      </c>
      <c r="F2304" s="218">
        <v>1.3</v>
      </c>
      <c r="G2304" s="218">
        <f t="shared" si="454"/>
        <v>8.08</v>
      </c>
      <c r="H2304" s="218">
        <v>3</v>
      </c>
      <c r="I2304" s="218">
        <f t="shared" si="455"/>
        <v>3.5620000000000003</v>
      </c>
      <c r="J2304" s="219"/>
      <c r="K2304" s="218">
        <f t="shared" si="456"/>
        <v>0</v>
      </c>
      <c r="L2304" s="21"/>
    </row>
    <row r="2305" spans="1:12" s="281" customFormat="1" ht="18" x14ac:dyDescent="0.25">
      <c r="A2305" s="228"/>
      <c r="B2305" s="304"/>
      <c r="C2305" s="304"/>
      <c r="D2305" s="282" t="s">
        <v>291</v>
      </c>
      <c r="E2305" s="218">
        <v>1.8</v>
      </c>
      <c r="F2305" s="218">
        <v>4.45</v>
      </c>
      <c r="G2305" s="218">
        <f t="shared" si="454"/>
        <v>12.5</v>
      </c>
      <c r="H2305" s="218">
        <v>3</v>
      </c>
      <c r="I2305" s="218">
        <f t="shared" si="455"/>
        <v>8.01</v>
      </c>
      <c r="J2305" s="219"/>
      <c r="K2305" s="218">
        <f t="shared" si="456"/>
        <v>0</v>
      </c>
      <c r="L2305" s="21"/>
    </row>
    <row r="2306" spans="1:12" s="281" customFormat="1" ht="18" x14ac:dyDescent="0.25">
      <c r="A2306" s="228"/>
      <c r="B2306" s="304"/>
      <c r="C2306" s="304"/>
      <c r="D2306" s="282" t="s">
        <v>289</v>
      </c>
      <c r="E2306" s="218">
        <v>3.2</v>
      </c>
      <c r="F2306" s="218">
        <v>1.64</v>
      </c>
      <c r="G2306" s="218">
        <f t="shared" si="454"/>
        <v>9.68</v>
      </c>
      <c r="H2306" s="218">
        <v>3</v>
      </c>
      <c r="I2306" s="218">
        <f t="shared" si="455"/>
        <v>5.2480000000000002</v>
      </c>
      <c r="J2306" s="219"/>
      <c r="K2306" s="218">
        <f t="shared" si="456"/>
        <v>0</v>
      </c>
      <c r="L2306" s="21"/>
    </row>
    <row r="2307" spans="1:12" s="281" customFormat="1" ht="18" x14ac:dyDescent="0.25">
      <c r="A2307" s="228"/>
      <c r="B2307" s="304"/>
      <c r="C2307" s="304"/>
      <c r="D2307" s="282" t="s">
        <v>290</v>
      </c>
      <c r="E2307" s="218">
        <v>1.53</v>
      </c>
      <c r="F2307" s="218">
        <v>2</v>
      </c>
      <c r="G2307" s="218">
        <f t="shared" si="454"/>
        <v>7.0600000000000005</v>
      </c>
      <c r="H2307" s="218">
        <v>3</v>
      </c>
      <c r="I2307" s="218">
        <f t="shared" si="455"/>
        <v>3.06</v>
      </c>
      <c r="J2307" s="219"/>
      <c r="K2307" s="218">
        <f t="shared" si="456"/>
        <v>0</v>
      </c>
      <c r="L2307" s="21"/>
    </row>
    <row r="2308" spans="1:12" s="281" customFormat="1" ht="18" x14ac:dyDescent="0.25">
      <c r="A2308" s="228"/>
      <c r="B2308" s="304"/>
      <c r="C2308" s="304"/>
      <c r="D2308" s="282" t="s">
        <v>292</v>
      </c>
      <c r="E2308" s="218">
        <v>1.53</v>
      </c>
      <c r="F2308" s="218">
        <v>2</v>
      </c>
      <c r="G2308" s="218">
        <f t="shared" si="454"/>
        <v>7.0600000000000005</v>
      </c>
      <c r="H2308" s="218">
        <v>3</v>
      </c>
      <c r="I2308" s="218">
        <f t="shared" si="455"/>
        <v>3.06</v>
      </c>
      <c r="J2308" s="219"/>
      <c r="K2308" s="218">
        <f t="shared" si="456"/>
        <v>0</v>
      </c>
      <c r="L2308" s="21"/>
    </row>
    <row r="2309" spans="1:12" s="281" customFormat="1" ht="18" x14ac:dyDescent="0.25">
      <c r="A2309" s="228"/>
      <c r="B2309" s="304"/>
      <c r="C2309" s="304"/>
      <c r="D2309" s="282" t="s">
        <v>293</v>
      </c>
      <c r="E2309" s="218">
        <v>3.2</v>
      </c>
      <c r="F2309" s="218">
        <v>3.4</v>
      </c>
      <c r="G2309" s="218">
        <f t="shared" si="454"/>
        <v>13.2</v>
      </c>
      <c r="H2309" s="218">
        <v>3</v>
      </c>
      <c r="I2309" s="218">
        <f t="shared" si="455"/>
        <v>10.88</v>
      </c>
      <c r="J2309" s="219"/>
      <c r="K2309" s="218">
        <f t="shared" si="456"/>
        <v>0</v>
      </c>
      <c r="L2309" s="21"/>
    </row>
    <row r="2310" spans="1:12" s="281" customFormat="1" ht="18" x14ac:dyDescent="0.25">
      <c r="A2310" s="228"/>
      <c r="B2310" s="304"/>
      <c r="C2310" s="304"/>
      <c r="D2310" s="282" t="s">
        <v>294</v>
      </c>
      <c r="E2310" s="218">
        <v>3.2</v>
      </c>
      <c r="F2310" s="218">
        <v>4.5</v>
      </c>
      <c r="G2310" s="218">
        <f t="shared" si="454"/>
        <v>15.4</v>
      </c>
      <c r="H2310" s="218">
        <v>3</v>
      </c>
      <c r="I2310" s="218">
        <f t="shared" si="455"/>
        <v>14.4</v>
      </c>
      <c r="J2310" s="219"/>
      <c r="K2310" s="218">
        <f t="shared" si="456"/>
        <v>0</v>
      </c>
      <c r="L2310" s="21"/>
    </row>
    <row r="2311" spans="1:12" s="281" customFormat="1" ht="18" x14ac:dyDescent="0.25">
      <c r="A2311" s="228"/>
      <c r="B2311" s="304"/>
      <c r="C2311" s="304"/>
      <c r="D2311" s="282" t="s">
        <v>295</v>
      </c>
      <c r="E2311" s="218">
        <v>1.55</v>
      </c>
      <c r="F2311" s="218">
        <v>0.95</v>
      </c>
      <c r="G2311" s="218">
        <f t="shared" si="454"/>
        <v>5</v>
      </c>
      <c r="H2311" s="218">
        <v>3</v>
      </c>
      <c r="I2311" s="218">
        <f t="shared" si="455"/>
        <v>1.4724999999999999</v>
      </c>
      <c r="J2311" s="219"/>
      <c r="K2311" s="218">
        <f t="shared" si="456"/>
        <v>0</v>
      </c>
      <c r="L2311" s="21"/>
    </row>
    <row r="2312" spans="1:12" s="281" customFormat="1" ht="18" x14ac:dyDescent="0.25">
      <c r="A2312" s="228"/>
      <c r="B2312" s="304"/>
      <c r="C2312" s="304"/>
      <c r="D2312" s="282"/>
      <c r="E2312" s="218"/>
      <c r="F2312" s="218"/>
      <c r="G2312" s="218"/>
      <c r="H2312" s="218"/>
      <c r="I2312" s="218"/>
      <c r="J2312" s="219"/>
      <c r="K2312" s="311">
        <f>SUM(K2297:K2311)</f>
        <v>5</v>
      </c>
      <c r="L2312" s="21"/>
    </row>
    <row r="2313" spans="1:12" s="281" customFormat="1" ht="36" x14ac:dyDescent="0.25">
      <c r="A2313" s="228"/>
      <c r="B2313" s="312" t="str">
        <f>'Planila Orçamentária'!C193</f>
        <v>Ralo sifonado 150x150x50 com PVC e fecho hídrico</v>
      </c>
      <c r="C2313" s="304"/>
      <c r="D2313" s="282"/>
      <c r="E2313" s="218"/>
      <c r="F2313" s="218"/>
      <c r="G2313" s="218"/>
      <c r="H2313" s="218"/>
      <c r="I2313" s="218"/>
      <c r="J2313" s="219"/>
      <c r="K2313" s="311"/>
      <c r="L2313" s="21"/>
    </row>
    <row r="2314" spans="1:12" s="281" customFormat="1" ht="18" x14ac:dyDescent="0.25">
      <c r="A2314" s="228"/>
      <c r="B2314" s="304"/>
      <c r="C2314" s="304"/>
      <c r="D2314" s="282" t="s">
        <v>282</v>
      </c>
      <c r="E2314" s="218">
        <v>4.3499999999999996</v>
      </c>
      <c r="F2314" s="218">
        <v>4.3</v>
      </c>
      <c r="G2314" s="218">
        <f>E2314*2+F2314*2</f>
        <v>17.299999999999997</v>
      </c>
      <c r="H2314" s="218">
        <v>3</v>
      </c>
      <c r="I2314" s="218">
        <f>E2314*F2314</f>
        <v>18.704999999999998</v>
      </c>
      <c r="J2314" s="219"/>
      <c r="K2314" s="218">
        <f>J2314</f>
        <v>0</v>
      </c>
      <c r="L2314" s="21"/>
    </row>
    <row r="2315" spans="1:12" s="281" customFormat="1" ht="18" x14ac:dyDescent="0.25">
      <c r="A2315" s="228"/>
      <c r="B2315" s="304"/>
      <c r="C2315" s="304"/>
      <c r="D2315" s="282" t="s">
        <v>283</v>
      </c>
      <c r="E2315" s="218">
        <v>2.85</v>
      </c>
      <c r="F2315" s="218">
        <v>4</v>
      </c>
      <c r="G2315" s="218">
        <f t="shared" ref="G2315:G2328" si="457">E2315*2+F2315*2</f>
        <v>13.7</v>
      </c>
      <c r="H2315" s="218">
        <v>3</v>
      </c>
      <c r="I2315" s="218">
        <f t="shared" ref="I2315:I2328" si="458">E2315*F2315</f>
        <v>11.4</v>
      </c>
      <c r="J2315" s="219"/>
      <c r="K2315" s="218">
        <f t="shared" ref="K2315:K2328" si="459">J2315</f>
        <v>0</v>
      </c>
      <c r="L2315" s="21"/>
    </row>
    <row r="2316" spans="1:12" s="281" customFormat="1" ht="18" x14ac:dyDescent="0.25">
      <c r="A2316" s="228"/>
      <c r="B2316" s="304"/>
      <c r="C2316" s="304"/>
      <c r="D2316" s="282" t="s">
        <v>298</v>
      </c>
      <c r="E2316" s="218">
        <v>2.85</v>
      </c>
      <c r="F2316" s="218">
        <v>4</v>
      </c>
      <c r="G2316" s="218">
        <f t="shared" si="457"/>
        <v>13.7</v>
      </c>
      <c r="H2316" s="218">
        <v>3</v>
      </c>
      <c r="I2316" s="218">
        <f t="shared" si="458"/>
        <v>11.4</v>
      </c>
      <c r="J2316" s="219"/>
      <c r="K2316" s="218">
        <f t="shared" si="459"/>
        <v>0</v>
      </c>
      <c r="L2316" s="21"/>
    </row>
    <row r="2317" spans="1:12" s="281" customFormat="1" ht="18" x14ac:dyDescent="0.25">
      <c r="A2317" s="228"/>
      <c r="B2317" s="304"/>
      <c r="C2317" s="304"/>
      <c r="D2317" s="282" t="s">
        <v>284</v>
      </c>
      <c r="E2317" s="218">
        <v>4.3499999999999996</v>
      </c>
      <c r="F2317" s="218">
        <v>4.3499999999999996</v>
      </c>
      <c r="G2317" s="218">
        <f t="shared" si="457"/>
        <v>17.399999999999999</v>
      </c>
      <c r="H2317" s="218">
        <v>3</v>
      </c>
      <c r="I2317" s="218">
        <f t="shared" si="458"/>
        <v>18.922499999999996</v>
      </c>
      <c r="J2317" s="219"/>
      <c r="K2317" s="218">
        <f t="shared" si="459"/>
        <v>0</v>
      </c>
      <c r="L2317" s="21"/>
    </row>
    <row r="2318" spans="1:12" s="281" customFormat="1" ht="18" x14ac:dyDescent="0.25">
      <c r="A2318" s="228"/>
      <c r="B2318" s="304"/>
      <c r="C2318" s="304"/>
      <c r="D2318" s="282" t="s">
        <v>285</v>
      </c>
      <c r="E2318" s="218">
        <v>2.74</v>
      </c>
      <c r="F2318" s="218">
        <v>3</v>
      </c>
      <c r="G2318" s="218">
        <f t="shared" si="457"/>
        <v>11.48</v>
      </c>
      <c r="H2318" s="218">
        <v>3</v>
      </c>
      <c r="I2318" s="218">
        <f t="shared" si="458"/>
        <v>8.2200000000000006</v>
      </c>
      <c r="J2318" s="219"/>
      <c r="K2318" s="218">
        <f t="shared" si="459"/>
        <v>0</v>
      </c>
      <c r="L2318" s="21"/>
    </row>
    <row r="2319" spans="1:12" s="281" customFormat="1" ht="18" x14ac:dyDescent="0.25">
      <c r="A2319" s="228"/>
      <c r="B2319" s="304"/>
      <c r="C2319" s="304"/>
      <c r="D2319" s="282" t="s">
        <v>286</v>
      </c>
      <c r="E2319" s="218">
        <v>1.35</v>
      </c>
      <c r="F2319" s="218">
        <v>10.3</v>
      </c>
      <c r="G2319" s="218">
        <f t="shared" si="457"/>
        <v>23.3</v>
      </c>
      <c r="H2319" s="218">
        <v>3</v>
      </c>
      <c r="I2319" s="218">
        <f t="shared" si="458"/>
        <v>13.905000000000001</v>
      </c>
      <c r="J2319" s="219"/>
      <c r="K2319" s="218">
        <f t="shared" si="459"/>
        <v>0</v>
      </c>
      <c r="L2319" s="21"/>
    </row>
    <row r="2320" spans="1:12" s="281" customFormat="1" ht="18" x14ac:dyDescent="0.25">
      <c r="A2320" s="228"/>
      <c r="B2320" s="304"/>
      <c r="C2320" s="304"/>
      <c r="D2320" s="282" t="s">
        <v>287</v>
      </c>
      <c r="E2320" s="218">
        <v>1.35</v>
      </c>
      <c r="F2320" s="218">
        <v>2.95</v>
      </c>
      <c r="G2320" s="218">
        <f t="shared" si="457"/>
        <v>8.6000000000000014</v>
      </c>
      <c r="H2320" s="218">
        <v>3</v>
      </c>
      <c r="I2320" s="218">
        <f t="shared" si="458"/>
        <v>3.9825000000000004</v>
      </c>
      <c r="J2320" s="219"/>
      <c r="K2320" s="218">
        <f t="shared" si="459"/>
        <v>0</v>
      </c>
      <c r="L2320" s="21"/>
    </row>
    <row r="2321" spans="1:12" s="281" customFormat="1" ht="18" x14ac:dyDescent="0.25">
      <c r="A2321" s="228"/>
      <c r="B2321" s="304"/>
      <c r="C2321" s="304"/>
      <c r="D2321" s="282" t="s">
        <v>288</v>
      </c>
      <c r="E2321" s="218">
        <v>2.74</v>
      </c>
      <c r="F2321" s="218">
        <v>1.3</v>
      </c>
      <c r="G2321" s="218">
        <f t="shared" si="457"/>
        <v>8.08</v>
      </c>
      <c r="H2321" s="218">
        <v>3</v>
      </c>
      <c r="I2321" s="218">
        <f t="shared" si="458"/>
        <v>3.5620000000000003</v>
      </c>
      <c r="J2321" s="219"/>
      <c r="K2321" s="218">
        <f t="shared" si="459"/>
        <v>0</v>
      </c>
      <c r="L2321" s="21"/>
    </row>
    <row r="2322" spans="1:12" s="281" customFormat="1" ht="18" x14ac:dyDescent="0.25">
      <c r="A2322" s="228"/>
      <c r="B2322" s="304"/>
      <c r="C2322" s="304"/>
      <c r="D2322" s="282" t="s">
        <v>291</v>
      </c>
      <c r="E2322" s="218">
        <v>1.8</v>
      </c>
      <c r="F2322" s="218">
        <v>4.45</v>
      </c>
      <c r="G2322" s="218">
        <f t="shared" si="457"/>
        <v>12.5</v>
      </c>
      <c r="H2322" s="218">
        <v>3</v>
      </c>
      <c r="I2322" s="218">
        <f t="shared" si="458"/>
        <v>8.01</v>
      </c>
      <c r="J2322" s="219"/>
      <c r="K2322" s="218">
        <f t="shared" si="459"/>
        <v>0</v>
      </c>
      <c r="L2322" s="21"/>
    </row>
    <row r="2323" spans="1:12" s="281" customFormat="1" ht="18" x14ac:dyDescent="0.25">
      <c r="A2323" s="228"/>
      <c r="B2323" s="304"/>
      <c r="C2323" s="304"/>
      <c r="D2323" s="282" t="s">
        <v>289</v>
      </c>
      <c r="E2323" s="218">
        <v>3.2</v>
      </c>
      <c r="F2323" s="218">
        <v>1.64</v>
      </c>
      <c r="G2323" s="218">
        <f t="shared" si="457"/>
        <v>9.68</v>
      </c>
      <c r="H2323" s="218">
        <v>3</v>
      </c>
      <c r="I2323" s="218">
        <f t="shared" si="458"/>
        <v>5.2480000000000002</v>
      </c>
      <c r="J2323" s="219"/>
      <c r="K2323" s="218">
        <f t="shared" si="459"/>
        <v>0</v>
      </c>
      <c r="L2323" s="21"/>
    </row>
    <row r="2324" spans="1:12" s="281" customFormat="1" ht="18" x14ac:dyDescent="0.25">
      <c r="A2324" s="228"/>
      <c r="B2324" s="304"/>
      <c r="C2324" s="304"/>
      <c r="D2324" s="282" t="s">
        <v>290</v>
      </c>
      <c r="E2324" s="218">
        <v>1.53</v>
      </c>
      <c r="F2324" s="218">
        <v>2</v>
      </c>
      <c r="G2324" s="218">
        <f t="shared" si="457"/>
        <v>7.0600000000000005</v>
      </c>
      <c r="H2324" s="218">
        <v>3</v>
      </c>
      <c r="I2324" s="218">
        <f t="shared" si="458"/>
        <v>3.06</v>
      </c>
      <c r="J2324" s="219">
        <v>1</v>
      </c>
      <c r="K2324" s="218">
        <f t="shared" si="459"/>
        <v>1</v>
      </c>
      <c r="L2324" s="21"/>
    </row>
    <row r="2325" spans="1:12" s="281" customFormat="1" ht="18" x14ac:dyDescent="0.25">
      <c r="A2325" s="228"/>
      <c r="B2325" s="304"/>
      <c r="C2325" s="304"/>
      <c r="D2325" s="282" t="s">
        <v>292</v>
      </c>
      <c r="E2325" s="218">
        <v>1.53</v>
      </c>
      <c r="F2325" s="218">
        <v>2</v>
      </c>
      <c r="G2325" s="218">
        <f t="shared" si="457"/>
        <v>7.0600000000000005</v>
      </c>
      <c r="H2325" s="218">
        <v>3</v>
      </c>
      <c r="I2325" s="218">
        <f t="shared" si="458"/>
        <v>3.06</v>
      </c>
      <c r="J2325" s="219">
        <v>1</v>
      </c>
      <c r="K2325" s="218">
        <f t="shared" si="459"/>
        <v>1</v>
      </c>
      <c r="L2325" s="21"/>
    </row>
    <row r="2326" spans="1:12" s="281" customFormat="1" ht="18" x14ac:dyDescent="0.25">
      <c r="A2326" s="228"/>
      <c r="B2326" s="304"/>
      <c r="C2326" s="304"/>
      <c r="D2326" s="282" t="s">
        <v>293</v>
      </c>
      <c r="E2326" s="218">
        <v>3.2</v>
      </c>
      <c r="F2326" s="218">
        <v>3.4</v>
      </c>
      <c r="G2326" s="218">
        <f t="shared" si="457"/>
        <v>13.2</v>
      </c>
      <c r="H2326" s="218">
        <v>3</v>
      </c>
      <c r="I2326" s="218">
        <f t="shared" si="458"/>
        <v>10.88</v>
      </c>
      <c r="J2326" s="219"/>
      <c r="K2326" s="218">
        <f t="shared" si="459"/>
        <v>0</v>
      </c>
      <c r="L2326" s="21"/>
    </row>
    <row r="2327" spans="1:12" s="281" customFormat="1" ht="18" x14ac:dyDescent="0.25">
      <c r="A2327" s="228"/>
      <c r="B2327" s="304"/>
      <c r="C2327" s="304"/>
      <c r="D2327" s="282" t="s">
        <v>294</v>
      </c>
      <c r="E2327" s="218">
        <v>3.2</v>
      </c>
      <c r="F2327" s="218">
        <v>4.5</v>
      </c>
      <c r="G2327" s="218">
        <f t="shared" si="457"/>
        <v>15.4</v>
      </c>
      <c r="H2327" s="218">
        <v>3</v>
      </c>
      <c r="I2327" s="218">
        <f t="shared" si="458"/>
        <v>14.4</v>
      </c>
      <c r="J2327" s="219"/>
      <c r="K2327" s="218">
        <f t="shared" si="459"/>
        <v>0</v>
      </c>
      <c r="L2327" s="21"/>
    </row>
    <row r="2328" spans="1:12" s="281" customFormat="1" ht="18" x14ac:dyDescent="0.25">
      <c r="A2328" s="228"/>
      <c r="B2328" s="304"/>
      <c r="C2328" s="304"/>
      <c r="D2328" s="282" t="s">
        <v>295</v>
      </c>
      <c r="E2328" s="218">
        <v>1.55</v>
      </c>
      <c r="F2328" s="218">
        <v>0.95</v>
      </c>
      <c r="G2328" s="218">
        <f t="shared" si="457"/>
        <v>5</v>
      </c>
      <c r="H2328" s="218">
        <v>3</v>
      </c>
      <c r="I2328" s="218">
        <f t="shared" si="458"/>
        <v>1.4724999999999999</v>
      </c>
      <c r="J2328" s="219">
        <v>1</v>
      </c>
      <c r="K2328" s="218">
        <f t="shared" si="459"/>
        <v>1</v>
      </c>
      <c r="L2328" s="21"/>
    </row>
    <row r="2329" spans="1:12" s="281" customFormat="1" ht="18" x14ac:dyDescent="0.25">
      <c r="A2329" s="228"/>
      <c r="B2329" s="304"/>
      <c r="C2329" s="304"/>
      <c r="D2329" s="282"/>
      <c r="E2329" s="218"/>
      <c r="F2329" s="218"/>
      <c r="G2329" s="218"/>
      <c r="H2329" s="218"/>
      <c r="I2329" s="218"/>
      <c r="J2329" s="219"/>
      <c r="K2329" s="311">
        <f>SUM(K2314:K2328)</f>
        <v>3</v>
      </c>
      <c r="L2329" s="21"/>
    </row>
    <row r="2330" spans="1:12" s="227" customFormat="1" ht="18" x14ac:dyDescent="0.25">
      <c r="A2330" s="228"/>
      <c r="B2330" s="313" t="str">
        <f>'Planila Orçamentária'!C194</f>
        <v xml:space="preserve">Porta-sabão líquido </v>
      </c>
      <c r="C2330" s="314" t="s">
        <v>52</v>
      </c>
      <c r="D2330" s="315"/>
      <c r="E2330" s="218"/>
      <c r="F2330" s="218"/>
      <c r="G2330" s="218"/>
      <c r="H2330" s="218"/>
      <c r="I2330" s="218"/>
      <c r="J2330" s="219"/>
      <c r="K2330" s="311"/>
      <c r="L2330" s="21"/>
    </row>
    <row r="2331" spans="1:12" s="227" customFormat="1" ht="18" x14ac:dyDescent="0.25">
      <c r="A2331" s="228"/>
      <c r="B2331" s="304"/>
      <c r="C2331" s="304"/>
      <c r="D2331" s="282" t="s">
        <v>282</v>
      </c>
      <c r="E2331" s="218">
        <v>4.3499999999999996</v>
      </c>
      <c r="F2331" s="218">
        <v>4.3</v>
      </c>
      <c r="G2331" s="218">
        <f>E2331*2+F2331*2</f>
        <v>17.299999999999997</v>
      </c>
      <c r="H2331" s="218">
        <v>3</v>
      </c>
      <c r="I2331" s="218">
        <f>E2331*F2331</f>
        <v>18.704999999999998</v>
      </c>
      <c r="J2331" s="219">
        <v>1</v>
      </c>
      <c r="K2331" s="218">
        <f>J2331</f>
        <v>1</v>
      </c>
      <c r="L2331" s="21"/>
    </row>
    <row r="2332" spans="1:12" s="227" customFormat="1" ht="18" x14ac:dyDescent="0.25">
      <c r="A2332" s="228"/>
      <c r="B2332" s="304"/>
      <c r="C2332" s="304"/>
      <c r="D2332" s="282" t="s">
        <v>283</v>
      </c>
      <c r="E2332" s="218">
        <v>2.85</v>
      </c>
      <c r="F2332" s="218">
        <v>4</v>
      </c>
      <c r="G2332" s="218">
        <f t="shared" ref="G2332:G2345" si="460">E2332*2+F2332*2</f>
        <v>13.7</v>
      </c>
      <c r="H2332" s="218">
        <v>3</v>
      </c>
      <c r="I2332" s="218">
        <f t="shared" ref="I2332:I2345" si="461">E2332*F2332</f>
        <v>11.4</v>
      </c>
      <c r="J2332" s="219">
        <v>1</v>
      </c>
      <c r="K2332" s="218">
        <f t="shared" ref="K2332:K2345" si="462">J2332</f>
        <v>1</v>
      </c>
      <c r="L2332" s="21"/>
    </row>
    <row r="2333" spans="1:12" s="227" customFormat="1" ht="18" x14ac:dyDescent="0.25">
      <c r="A2333" s="228"/>
      <c r="B2333" s="304"/>
      <c r="C2333" s="304"/>
      <c r="D2333" s="282" t="s">
        <v>298</v>
      </c>
      <c r="E2333" s="218">
        <v>2.85</v>
      </c>
      <c r="F2333" s="218">
        <v>4</v>
      </c>
      <c r="G2333" s="218">
        <f t="shared" si="460"/>
        <v>13.7</v>
      </c>
      <c r="H2333" s="218">
        <v>3</v>
      </c>
      <c r="I2333" s="218">
        <f t="shared" si="461"/>
        <v>11.4</v>
      </c>
      <c r="J2333" s="219"/>
      <c r="K2333" s="218">
        <f t="shared" si="462"/>
        <v>0</v>
      </c>
      <c r="L2333" s="21"/>
    </row>
    <row r="2334" spans="1:12" s="227" customFormat="1" ht="18" x14ac:dyDescent="0.25">
      <c r="A2334" s="228"/>
      <c r="B2334" s="304"/>
      <c r="C2334" s="304"/>
      <c r="D2334" s="282" t="s">
        <v>284</v>
      </c>
      <c r="E2334" s="218">
        <v>4.3499999999999996</v>
      </c>
      <c r="F2334" s="218">
        <v>4.3499999999999996</v>
      </c>
      <c r="G2334" s="218">
        <f t="shared" si="460"/>
        <v>17.399999999999999</v>
      </c>
      <c r="H2334" s="218">
        <v>3</v>
      </c>
      <c r="I2334" s="218">
        <f t="shared" si="461"/>
        <v>18.922499999999996</v>
      </c>
      <c r="J2334" s="219"/>
      <c r="K2334" s="218">
        <f t="shared" si="462"/>
        <v>0</v>
      </c>
      <c r="L2334" s="21"/>
    </row>
    <row r="2335" spans="1:12" s="227" customFormat="1" ht="18" x14ac:dyDescent="0.25">
      <c r="A2335" s="228"/>
      <c r="B2335" s="304"/>
      <c r="C2335" s="304"/>
      <c r="D2335" s="282" t="s">
        <v>285</v>
      </c>
      <c r="E2335" s="218">
        <v>2.74</v>
      </c>
      <c r="F2335" s="218">
        <v>3</v>
      </c>
      <c r="G2335" s="218">
        <f t="shared" si="460"/>
        <v>11.48</v>
      </c>
      <c r="H2335" s="218">
        <v>3</v>
      </c>
      <c r="I2335" s="218">
        <f t="shared" si="461"/>
        <v>8.2200000000000006</v>
      </c>
      <c r="J2335" s="219"/>
      <c r="K2335" s="218">
        <f t="shared" si="462"/>
        <v>0</v>
      </c>
      <c r="L2335" s="21"/>
    </row>
    <row r="2336" spans="1:12" s="227" customFormat="1" ht="18" x14ac:dyDescent="0.25">
      <c r="A2336" s="228"/>
      <c r="B2336" s="304"/>
      <c r="C2336" s="304"/>
      <c r="D2336" s="282" t="s">
        <v>286</v>
      </c>
      <c r="E2336" s="218">
        <v>1.35</v>
      </c>
      <c r="F2336" s="218">
        <v>10.3</v>
      </c>
      <c r="G2336" s="218">
        <f t="shared" si="460"/>
        <v>23.3</v>
      </c>
      <c r="H2336" s="218">
        <v>3</v>
      </c>
      <c r="I2336" s="218">
        <f t="shared" si="461"/>
        <v>13.905000000000001</v>
      </c>
      <c r="J2336" s="219"/>
      <c r="K2336" s="218">
        <f t="shared" si="462"/>
        <v>0</v>
      </c>
      <c r="L2336" s="21"/>
    </row>
    <row r="2337" spans="1:12" s="227" customFormat="1" ht="18" x14ac:dyDescent="0.25">
      <c r="A2337" s="228"/>
      <c r="B2337" s="304"/>
      <c r="C2337" s="304"/>
      <c r="D2337" s="282" t="s">
        <v>287</v>
      </c>
      <c r="E2337" s="218">
        <v>1.35</v>
      </c>
      <c r="F2337" s="218">
        <v>2.95</v>
      </c>
      <c r="G2337" s="218">
        <f t="shared" si="460"/>
        <v>8.6000000000000014</v>
      </c>
      <c r="H2337" s="218">
        <v>3</v>
      </c>
      <c r="I2337" s="218">
        <f t="shared" si="461"/>
        <v>3.9825000000000004</v>
      </c>
      <c r="J2337" s="219"/>
      <c r="K2337" s="218">
        <f t="shared" si="462"/>
        <v>0</v>
      </c>
      <c r="L2337" s="21"/>
    </row>
    <row r="2338" spans="1:12" s="227" customFormat="1" ht="18" x14ac:dyDescent="0.25">
      <c r="A2338" s="228"/>
      <c r="B2338" s="304"/>
      <c r="C2338" s="304"/>
      <c r="D2338" s="282" t="s">
        <v>288</v>
      </c>
      <c r="E2338" s="218">
        <v>2.74</v>
      </c>
      <c r="F2338" s="218">
        <v>1.3</v>
      </c>
      <c r="G2338" s="218">
        <f t="shared" si="460"/>
        <v>8.08</v>
      </c>
      <c r="H2338" s="218">
        <v>3</v>
      </c>
      <c r="I2338" s="218">
        <f t="shared" si="461"/>
        <v>3.5620000000000003</v>
      </c>
      <c r="J2338" s="219"/>
      <c r="K2338" s="218">
        <f t="shared" si="462"/>
        <v>0</v>
      </c>
      <c r="L2338" s="21"/>
    </row>
    <row r="2339" spans="1:12" s="227" customFormat="1" ht="18" x14ac:dyDescent="0.25">
      <c r="A2339" s="228"/>
      <c r="B2339" s="304"/>
      <c r="C2339" s="304"/>
      <c r="D2339" s="282" t="s">
        <v>291</v>
      </c>
      <c r="E2339" s="218">
        <v>1.8</v>
      </c>
      <c r="F2339" s="218">
        <v>4.45</v>
      </c>
      <c r="G2339" s="218">
        <f t="shared" si="460"/>
        <v>12.5</v>
      </c>
      <c r="H2339" s="218">
        <v>3</v>
      </c>
      <c r="I2339" s="218">
        <f t="shared" si="461"/>
        <v>8.01</v>
      </c>
      <c r="J2339" s="219"/>
      <c r="K2339" s="218">
        <f t="shared" si="462"/>
        <v>0</v>
      </c>
      <c r="L2339" s="21"/>
    </row>
    <row r="2340" spans="1:12" s="227" customFormat="1" ht="18" x14ac:dyDescent="0.25">
      <c r="A2340" s="228"/>
      <c r="B2340" s="304"/>
      <c r="C2340" s="304"/>
      <c r="D2340" s="282" t="s">
        <v>289</v>
      </c>
      <c r="E2340" s="218">
        <v>3.2</v>
      </c>
      <c r="F2340" s="218">
        <v>1.64</v>
      </c>
      <c r="G2340" s="218">
        <f t="shared" si="460"/>
        <v>9.68</v>
      </c>
      <c r="H2340" s="218">
        <v>3</v>
      </c>
      <c r="I2340" s="218">
        <f t="shared" si="461"/>
        <v>5.2480000000000002</v>
      </c>
      <c r="J2340" s="219"/>
      <c r="K2340" s="218">
        <f t="shared" si="462"/>
        <v>0</v>
      </c>
      <c r="L2340" s="21"/>
    </row>
    <row r="2341" spans="1:12" s="227" customFormat="1" ht="18" x14ac:dyDescent="0.25">
      <c r="A2341" s="228"/>
      <c r="B2341" s="304"/>
      <c r="C2341" s="304"/>
      <c r="D2341" s="282" t="s">
        <v>290</v>
      </c>
      <c r="E2341" s="218">
        <v>1.53</v>
      </c>
      <c r="F2341" s="218">
        <v>2</v>
      </c>
      <c r="G2341" s="218">
        <f t="shared" si="460"/>
        <v>7.0600000000000005</v>
      </c>
      <c r="H2341" s="218">
        <v>3</v>
      </c>
      <c r="I2341" s="218">
        <f t="shared" si="461"/>
        <v>3.06</v>
      </c>
      <c r="J2341" s="219">
        <v>1</v>
      </c>
      <c r="K2341" s="218">
        <f t="shared" si="462"/>
        <v>1</v>
      </c>
      <c r="L2341" s="21"/>
    </row>
    <row r="2342" spans="1:12" s="227" customFormat="1" ht="18" x14ac:dyDescent="0.25">
      <c r="A2342" s="228"/>
      <c r="B2342" s="304"/>
      <c r="C2342" s="304"/>
      <c r="D2342" s="282" t="s">
        <v>292</v>
      </c>
      <c r="E2342" s="218">
        <v>1.53</v>
      </c>
      <c r="F2342" s="218">
        <v>2</v>
      </c>
      <c r="G2342" s="218">
        <f t="shared" si="460"/>
        <v>7.0600000000000005</v>
      </c>
      <c r="H2342" s="218">
        <v>3</v>
      </c>
      <c r="I2342" s="218">
        <f t="shared" si="461"/>
        <v>3.06</v>
      </c>
      <c r="J2342" s="219">
        <v>1</v>
      </c>
      <c r="K2342" s="218">
        <f t="shared" si="462"/>
        <v>1</v>
      </c>
      <c r="L2342" s="21"/>
    </row>
    <row r="2343" spans="1:12" s="227" customFormat="1" ht="18" x14ac:dyDescent="0.25">
      <c r="A2343" s="228"/>
      <c r="B2343" s="304"/>
      <c r="C2343" s="304"/>
      <c r="D2343" s="282" t="s">
        <v>293</v>
      </c>
      <c r="E2343" s="218">
        <v>3.2</v>
      </c>
      <c r="F2343" s="218">
        <v>3.4</v>
      </c>
      <c r="G2343" s="218">
        <f t="shared" si="460"/>
        <v>13.2</v>
      </c>
      <c r="H2343" s="218">
        <v>3</v>
      </c>
      <c r="I2343" s="218">
        <f t="shared" si="461"/>
        <v>10.88</v>
      </c>
      <c r="J2343" s="219"/>
      <c r="K2343" s="218">
        <f t="shared" si="462"/>
        <v>0</v>
      </c>
      <c r="L2343" s="21"/>
    </row>
    <row r="2344" spans="1:12" s="227" customFormat="1" ht="18" x14ac:dyDescent="0.25">
      <c r="A2344" s="228"/>
      <c r="B2344" s="304"/>
      <c r="C2344" s="304"/>
      <c r="D2344" s="282" t="s">
        <v>294</v>
      </c>
      <c r="E2344" s="218">
        <v>3.2</v>
      </c>
      <c r="F2344" s="218">
        <v>4.5</v>
      </c>
      <c r="G2344" s="218">
        <f t="shared" si="460"/>
        <v>15.4</v>
      </c>
      <c r="H2344" s="218">
        <v>3</v>
      </c>
      <c r="I2344" s="218">
        <f t="shared" si="461"/>
        <v>14.4</v>
      </c>
      <c r="J2344" s="219"/>
      <c r="K2344" s="218">
        <f t="shared" si="462"/>
        <v>0</v>
      </c>
      <c r="L2344" s="21"/>
    </row>
    <row r="2345" spans="1:12" s="227" customFormat="1" ht="18" x14ac:dyDescent="0.25">
      <c r="A2345" s="228"/>
      <c r="B2345" s="304"/>
      <c r="C2345" s="304"/>
      <c r="D2345" s="282" t="s">
        <v>295</v>
      </c>
      <c r="E2345" s="218">
        <v>1.55</v>
      </c>
      <c r="F2345" s="218">
        <v>0.95</v>
      </c>
      <c r="G2345" s="218">
        <f t="shared" si="460"/>
        <v>5</v>
      </c>
      <c r="H2345" s="218">
        <v>3</v>
      </c>
      <c r="I2345" s="218">
        <f t="shared" si="461"/>
        <v>1.4724999999999999</v>
      </c>
      <c r="J2345" s="219">
        <v>1</v>
      </c>
      <c r="K2345" s="218">
        <f t="shared" si="462"/>
        <v>1</v>
      </c>
      <c r="L2345" s="21"/>
    </row>
    <row r="2346" spans="1:12" s="227" customFormat="1" ht="18" x14ac:dyDescent="0.25">
      <c r="A2346" s="228"/>
      <c r="B2346" s="304"/>
      <c r="C2346" s="304"/>
      <c r="D2346" s="282"/>
      <c r="E2346" s="218"/>
      <c r="F2346" s="218"/>
      <c r="G2346" s="218"/>
      <c r="H2346" s="218"/>
      <c r="I2346" s="218"/>
      <c r="J2346" s="219"/>
      <c r="K2346" s="311">
        <f>SUM(K2331:K2345)</f>
        <v>5</v>
      </c>
      <c r="L2346" s="21"/>
    </row>
    <row r="2347" spans="1:12" s="227" customFormat="1" ht="18" x14ac:dyDescent="0.25">
      <c r="A2347" s="228"/>
      <c r="B2347" s="312" t="str">
        <f>'Planila Orçamentária'!C195</f>
        <v>Porta-papel de louça branca  seinfra</v>
      </c>
      <c r="C2347" s="304" t="s">
        <v>98</v>
      </c>
      <c r="D2347" s="282"/>
      <c r="E2347" s="218"/>
      <c r="F2347" s="218"/>
      <c r="G2347" s="218"/>
      <c r="H2347" s="218"/>
      <c r="I2347" s="218"/>
      <c r="J2347" s="219"/>
      <c r="K2347" s="311"/>
      <c r="L2347" s="21"/>
    </row>
    <row r="2348" spans="1:12" s="227" customFormat="1" ht="18" x14ac:dyDescent="0.25">
      <c r="A2348" s="228"/>
      <c r="B2348" s="304"/>
      <c r="C2348" s="304"/>
      <c r="D2348" s="282" t="s">
        <v>282</v>
      </c>
      <c r="E2348" s="218">
        <v>4.3499999999999996</v>
      </c>
      <c r="F2348" s="218">
        <v>4.3</v>
      </c>
      <c r="G2348" s="218">
        <f>E2348*2+F2348*2</f>
        <v>17.299999999999997</v>
      </c>
      <c r="H2348" s="218">
        <v>3</v>
      </c>
      <c r="I2348" s="218">
        <f>E2348*F2348</f>
        <v>18.704999999999998</v>
      </c>
      <c r="J2348" s="219">
        <v>1</v>
      </c>
      <c r="K2348" s="218">
        <f>J2348</f>
        <v>1</v>
      </c>
      <c r="L2348" s="21"/>
    </row>
    <row r="2349" spans="1:12" s="227" customFormat="1" ht="18" x14ac:dyDescent="0.25">
      <c r="A2349" s="228"/>
      <c r="B2349" s="304"/>
      <c r="C2349" s="304"/>
      <c r="D2349" s="282" t="s">
        <v>283</v>
      </c>
      <c r="E2349" s="218">
        <v>2.85</v>
      </c>
      <c r="F2349" s="218">
        <v>4</v>
      </c>
      <c r="G2349" s="218">
        <f t="shared" ref="G2349:G2362" si="463">E2349*2+F2349*2</f>
        <v>13.7</v>
      </c>
      <c r="H2349" s="218">
        <v>3</v>
      </c>
      <c r="I2349" s="218">
        <f t="shared" ref="I2349:I2362" si="464">E2349*F2349</f>
        <v>11.4</v>
      </c>
      <c r="J2349" s="219">
        <v>1</v>
      </c>
      <c r="K2349" s="218">
        <f t="shared" ref="K2349:K2362" si="465">J2349</f>
        <v>1</v>
      </c>
      <c r="L2349" s="21"/>
    </row>
    <row r="2350" spans="1:12" s="227" customFormat="1" ht="18" x14ac:dyDescent="0.25">
      <c r="A2350" s="228"/>
      <c r="B2350" s="304"/>
      <c r="C2350" s="304"/>
      <c r="D2350" s="282" t="s">
        <v>298</v>
      </c>
      <c r="E2350" s="218">
        <v>2.85</v>
      </c>
      <c r="F2350" s="218">
        <v>4</v>
      </c>
      <c r="G2350" s="218">
        <f t="shared" si="463"/>
        <v>13.7</v>
      </c>
      <c r="H2350" s="218">
        <v>3</v>
      </c>
      <c r="I2350" s="218">
        <f t="shared" si="464"/>
        <v>11.4</v>
      </c>
      <c r="J2350" s="219"/>
      <c r="K2350" s="218">
        <f t="shared" si="465"/>
        <v>0</v>
      </c>
      <c r="L2350" s="21"/>
    </row>
    <row r="2351" spans="1:12" s="227" customFormat="1" ht="18" x14ac:dyDescent="0.25">
      <c r="A2351" s="228"/>
      <c r="B2351" s="304"/>
      <c r="C2351" s="304"/>
      <c r="D2351" s="282" t="s">
        <v>284</v>
      </c>
      <c r="E2351" s="218">
        <v>4.3499999999999996</v>
      </c>
      <c r="F2351" s="218">
        <v>4.3499999999999996</v>
      </c>
      <c r="G2351" s="218">
        <f t="shared" si="463"/>
        <v>17.399999999999999</v>
      </c>
      <c r="H2351" s="218">
        <v>3</v>
      </c>
      <c r="I2351" s="218">
        <f t="shared" si="464"/>
        <v>18.922499999999996</v>
      </c>
      <c r="J2351" s="219"/>
      <c r="K2351" s="218">
        <f t="shared" si="465"/>
        <v>0</v>
      </c>
      <c r="L2351" s="21"/>
    </row>
    <row r="2352" spans="1:12" s="227" customFormat="1" ht="18" x14ac:dyDescent="0.25">
      <c r="A2352" s="228"/>
      <c r="B2352" s="304"/>
      <c r="C2352" s="304"/>
      <c r="D2352" s="282" t="s">
        <v>285</v>
      </c>
      <c r="E2352" s="218">
        <v>2.74</v>
      </c>
      <c r="F2352" s="218">
        <v>3</v>
      </c>
      <c r="G2352" s="218">
        <f t="shared" si="463"/>
        <v>11.48</v>
      </c>
      <c r="H2352" s="218">
        <v>3</v>
      </c>
      <c r="I2352" s="218">
        <f t="shared" si="464"/>
        <v>8.2200000000000006</v>
      </c>
      <c r="J2352" s="219"/>
      <c r="K2352" s="218">
        <f t="shared" si="465"/>
        <v>0</v>
      </c>
      <c r="L2352" s="21"/>
    </row>
    <row r="2353" spans="1:12" s="227" customFormat="1" ht="18" x14ac:dyDescent="0.25">
      <c r="A2353" s="228"/>
      <c r="B2353" s="304"/>
      <c r="C2353" s="304"/>
      <c r="D2353" s="282" t="s">
        <v>286</v>
      </c>
      <c r="E2353" s="218">
        <v>1.35</v>
      </c>
      <c r="F2353" s="218">
        <v>10.3</v>
      </c>
      <c r="G2353" s="218">
        <f t="shared" si="463"/>
        <v>23.3</v>
      </c>
      <c r="H2353" s="218">
        <v>3</v>
      </c>
      <c r="I2353" s="218">
        <f t="shared" si="464"/>
        <v>13.905000000000001</v>
      </c>
      <c r="J2353" s="219"/>
      <c r="K2353" s="218">
        <f t="shared" si="465"/>
        <v>0</v>
      </c>
      <c r="L2353" s="21"/>
    </row>
    <row r="2354" spans="1:12" s="227" customFormat="1" ht="18" x14ac:dyDescent="0.25">
      <c r="A2354" s="228"/>
      <c r="B2354" s="304"/>
      <c r="C2354" s="304"/>
      <c r="D2354" s="282" t="s">
        <v>287</v>
      </c>
      <c r="E2354" s="218">
        <v>1.35</v>
      </c>
      <c r="F2354" s="218">
        <v>2.95</v>
      </c>
      <c r="G2354" s="218">
        <f t="shared" si="463"/>
        <v>8.6000000000000014</v>
      </c>
      <c r="H2354" s="218">
        <v>3</v>
      </c>
      <c r="I2354" s="218">
        <f t="shared" si="464"/>
        <v>3.9825000000000004</v>
      </c>
      <c r="J2354" s="219"/>
      <c r="K2354" s="218">
        <f t="shared" si="465"/>
        <v>0</v>
      </c>
      <c r="L2354" s="21"/>
    </row>
    <row r="2355" spans="1:12" s="227" customFormat="1" ht="18" x14ac:dyDescent="0.25">
      <c r="A2355" s="228"/>
      <c r="B2355" s="304"/>
      <c r="C2355" s="304"/>
      <c r="D2355" s="282" t="s">
        <v>288</v>
      </c>
      <c r="E2355" s="218">
        <v>2.74</v>
      </c>
      <c r="F2355" s="218">
        <v>1.3</v>
      </c>
      <c r="G2355" s="218">
        <f t="shared" si="463"/>
        <v>8.08</v>
      </c>
      <c r="H2355" s="218">
        <v>3</v>
      </c>
      <c r="I2355" s="218">
        <f t="shared" si="464"/>
        <v>3.5620000000000003</v>
      </c>
      <c r="J2355" s="219"/>
      <c r="K2355" s="218">
        <f t="shared" si="465"/>
        <v>0</v>
      </c>
      <c r="L2355" s="21"/>
    </row>
    <row r="2356" spans="1:12" s="227" customFormat="1" ht="18" x14ac:dyDescent="0.25">
      <c r="A2356" s="228"/>
      <c r="B2356" s="304"/>
      <c r="C2356" s="304"/>
      <c r="D2356" s="282" t="s">
        <v>291</v>
      </c>
      <c r="E2356" s="218">
        <v>1.8</v>
      </c>
      <c r="F2356" s="218">
        <v>4.45</v>
      </c>
      <c r="G2356" s="218">
        <f t="shared" si="463"/>
        <v>12.5</v>
      </c>
      <c r="H2356" s="218">
        <v>3</v>
      </c>
      <c r="I2356" s="218">
        <f t="shared" si="464"/>
        <v>8.01</v>
      </c>
      <c r="J2356" s="219"/>
      <c r="K2356" s="218">
        <f t="shared" si="465"/>
        <v>0</v>
      </c>
      <c r="L2356" s="21"/>
    </row>
    <row r="2357" spans="1:12" s="227" customFormat="1" ht="18" x14ac:dyDescent="0.25">
      <c r="A2357" s="228"/>
      <c r="B2357" s="304"/>
      <c r="C2357" s="304"/>
      <c r="D2357" s="282" t="s">
        <v>289</v>
      </c>
      <c r="E2357" s="218">
        <v>3.2</v>
      </c>
      <c r="F2357" s="218">
        <v>1.64</v>
      </c>
      <c r="G2357" s="218">
        <f t="shared" si="463"/>
        <v>9.68</v>
      </c>
      <c r="H2357" s="218">
        <v>3</v>
      </c>
      <c r="I2357" s="218">
        <f t="shared" si="464"/>
        <v>5.2480000000000002</v>
      </c>
      <c r="J2357" s="219"/>
      <c r="K2357" s="218">
        <f t="shared" si="465"/>
        <v>0</v>
      </c>
      <c r="L2357" s="21"/>
    </row>
    <row r="2358" spans="1:12" s="227" customFormat="1" ht="18" x14ac:dyDescent="0.25">
      <c r="A2358" s="228"/>
      <c r="B2358" s="304"/>
      <c r="C2358" s="304"/>
      <c r="D2358" s="282" t="s">
        <v>290</v>
      </c>
      <c r="E2358" s="218">
        <v>1.53</v>
      </c>
      <c r="F2358" s="218">
        <v>2</v>
      </c>
      <c r="G2358" s="218">
        <f t="shared" si="463"/>
        <v>7.0600000000000005</v>
      </c>
      <c r="H2358" s="218">
        <v>3</v>
      </c>
      <c r="I2358" s="218">
        <f t="shared" si="464"/>
        <v>3.06</v>
      </c>
      <c r="J2358" s="219">
        <v>1</v>
      </c>
      <c r="K2358" s="218">
        <f t="shared" si="465"/>
        <v>1</v>
      </c>
      <c r="L2358" s="21"/>
    </row>
    <row r="2359" spans="1:12" s="227" customFormat="1" ht="18" x14ac:dyDescent="0.25">
      <c r="A2359" s="228"/>
      <c r="B2359" s="304"/>
      <c r="C2359" s="304"/>
      <c r="D2359" s="282" t="s">
        <v>292</v>
      </c>
      <c r="E2359" s="218">
        <v>1.53</v>
      </c>
      <c r="F2359" s="218">
        <v>2</v>
      </c>
      <c r="G2359" s="218">
        <f t="shared" si="463"/>
        <v>7.0600000000000005</v>
      </c>
      <c r="H2359" s="218">
        <v>3</v>
      </c>
      <c r="I2359" s="218">
        <f t="shared" si="464"/>
        <v>3.06</v>
      </c>
      <c r="J2359" s="219">
        <v>1</v>
      </c>
      <c r="K2359" s="218">
        <f t="shared" si="465"/>
        <v>1</v>
      </c>
      <c r="L2359" s="21"/>
    </row>
    <row r="2360" spans="1:12" s="227" customFormat="1" ht="18" x14ac:dyDescent="0.25">
      <c r="A2360" s="228"/>
      <c r="B2360" s="304"/>
      <c r="C2360" s="304"/>
      <c r="D2360" s="282" t="s">
        <v>293</v>
      </c>
      <c r="E2360" s="218">
        <v>3.2</v>
      </c>
      <c r="F2360" s="218">
        <v>3.4</v>
      </c>
      <c r="G2360" s="218">
        <f t="shared" si="463"/>
        <v>13.2</v>
      </c>
      <c r="H2360" s="218">
        <v>3</v>
      </c>
      <c r="I2360" s="218">
        <f t="shared" si="464"/>
        <v>10.88</v>
      </c>
      <c r="J2360" s="219"/>
      <c r="K2360" s="218">
        <f t="shared" si="465"/>
        <v>0</v>
      </c>
      <c r="L2360" s="21"/>
    </row>
    <row r="2361" spans="1:12" s="227" customFormat="1" ht="18" x14ac:dyDescent="0.25">
      <c r="A2361" s="228"/>
      <c r="B2361" s="304"/>
      <c r="C2361" s="304"/>
      <c r="D2361" s="282" t="s">
        <v>294</v>
      </c>
      <c r="E2361" s="218">
        <v>3.2</v>
      </c>
      <c r="F2361" s="218">
        <v>4.5</v>
      </c>
      <c r="G2361" s="218">
        <f t="shared" si="463"/>
        <v>15.4</v>
      </c>
      <c r="H2361" s="218">
        <v>3</v>
      </c>
      <c r="I2361" s="218">
        <f t="shared" si="464"/>
        <v>14.4</v>
      </c>
      <c r="J2361" s="219"/>
      <c r="K2361" s="218">
        <f t="shared" si="465"/>
        <v>0</v>
      </c>
      <c r="L2361" s="21"/>
    </row>
    <row r="2362" spans="1:12" s="227" customFormat="1" ht="18" x14ac:dyDescent="0.25">
      <c r="A2362" s="228"/>
      <c r="B2362" s="304"/>
      <c r="C2362" s="304"/>
      <c r="D2362" s="282" t="s">
        <v>295</v>
      </c>
      <c r="E2362" s="218">
        <v>1.55</v>
      </c>
      <c r="F2362" s="218">
        <v>0.95</v>
      </c>
      <c r="G2362" s="218">
        <f t="shared" si="463"/>
        <v>5</v>
      </c>
      <c r="H2362" s="218">
        <v>3</v>
      </c>
      <c r="I2362" s="218">
        <f t="shared" si="464"/>
        <v>1.4724999999999999</v>
      </c>
      <c r="J2362" s="219">
        <v>1</v>
      </c>
      <c r="K2362" s="218">
        <f t="shared" si="465"/>
        <v>1</v>
      </c>
      <c r="L2362" s="21"/>
    </row>
    <row r="2363" spans="1:12" s="227" customFormat="1" ht="18" x14ac:dyDescent="0.25">
      <c r="A2363" s="228"/>
      <c r="B2363" s="304"/>
      <c r="C2363" s="304"/>
      <c r="D2363" s="282"/>
      <c r="E2363" s="218"/>
      <c r="F2363" s="218"/>
      <c r="G2363" s="218"/>
      <c r="H2363" s="218"/>
      <c r="I2363" s="218"/>
      <c r="J2363" s="219"/>
      <c r="K2363" s="311">
        <f>SUM(K2348:K2362)</f>
        <v>5</v>
      </c>
      <c r="L2363" s="21"/>
    </row>
    <row r="2364" spans="1:12" s="227" customFormat="1" ht="18" x14ac:dyDescent="0.25">
      <c r="A2364" s="228"/>
      <c r="B2364" s="312" t="str">
        <f>'Planila Orçamentária'!C196</f>
        <v>Porta-toalhas de papel inox</v>
      </c>
      <c r="C2364" s="304" t="s">
        <v>98</v>
      </c>
      <c r="D2364" s="282"/>
      <c r="E2364" s="218"/>
      <c r="F2364" s="218"/>
      <c r="G2364" s="218"/>
      <c r="H2364" s="218"/>
      <c r="I2364" s="218"/>
      <c r="J2364" s="219"/>
      <c r="K2364" s="311"/>
      <c r="L2364" s="21"/>
    </row>
    <row r="2365" spans="1:12" s="227" customFormat="1" ht="18" x14ac:dyDescent="0.25">
      <c r="A2365" s="228"/>
      <c r="B2365" s="312"/>
      <c r="C2365" s="304"/>
      <c r="D2365" s="282" t="s">
        <v>282</v>
      </c>
      <c r="E2365" s="218">
        <v>4.3499999999999996</v>
      </c>
      <c r="F2365" s="218">
        <v>4.3</v>
      </c>
      <c r="G2365" s="218">
        <f>E2365*2+F2365*2</f>
        <v>17.299999999999997</v>
      </c>
      <c r="H2365" s="218">
        <v>3</v>
      </c>
      <c r="I2365" s="218">
        <f>E2365*F2365</f>
        <v>18.704999999999998</v>
      </c>
      <c r="J2365" s="219"/>
      <c r="K2365" s="311">
        <f>J2365</f>
        <v>0</v>
      </c>
      <c r="L2365" s="21"/>
    </row>
    <row r="2366" spans="1:12" s="227" customFormat="1" ht="18" x14ac:dyDescent="0.25">
      <c r="A2366" s="228"/>
      <c r="B2366" s="312"/>
      <c r="C2366" s="304"/>
      <c r="D2366" s="282" t="s">
        <v>283</v>
      </c>
      <c r="E2366" s="218">
        <v>2.85</v>
      </c>
      <c r="F2366" s="218">
        <v>4</v>
      </c>
      <c r="G2366" s="218">
        <f t="shared" ref="G2366:G2379" si="466">E2366*2+F2366*2</f>
        <v>13.7</v>
      </c>
      <c r="H2366" s="218">
        <v>3</v>
      </c>
      <c r="I2366" s="218">
        <f t="shared" ref="I2366:I2379" si="467">E2366*F2366</f>
        <v>11.4</v>
      </c>
      <c r="J2366" s="219"/>
      <c r="K2366" s="311">
        <f t="shared" ref="K2366:K2379" si="468">J2366</f>
        <v>0</v>
      </c>
      <c r="L2366" s="21"/>
    </row>
    <row r="2367" spans="1:12" s="227" customFormat="1" ht="18" x14ac:dyDescent="0.25">
      <c r="A2367" s="228"/>
      <c r="B2367" s="312"/>
      <c r="C2367" s="304"/>
      <c r="D2367" s="282" t="s">
        <v>298</v>
      </c>
      <c r="E2367" s="218">
        <v>2.85</v>
      </c>
      <c r="F2367" s="218">
        <v>4</v>
      </c>
      <c r="G2367" s="218">
        <f t="shared" si="466"/>
        <v>13.7</v>
      </c>
      <c r="H2367" s="218">
        <v>3</v>
      </c>
      <c r="I2367" s="218">
        <f t="shared" si="467"/>
        <v>11.4</v>
      </c>
      <c r="J2367" s="219"/>
      <c r="K2367" s="311">
        <f t="shared" si="468"/>
        <v>0</v>
      </c>
      <c r="L2367" s="21"/>
    </row>
    <row r="2368" spans="1:12" s="227" customFormat="1" ht="18" x14ac:dyDescent="0.25">
      <c r="A2368" s="228"/>
      <c r="B2368" s="312"/>
      <c r="C2368" s="304"/>
      <c r="D2368" s="282" t="s">
        <v>284</v>
      </c>
      <c r="E2368" s="218">
        <v>4.3499999999999996</v>
      </c>
      <c r="F2368" s="218">
        <v>4.3499999999999996</v>
      </c>
      <c r="G2368" s="218">
        <f t="shared" si="466"/>
        <v>17.399999999999999</v>
      </c>
      <c r="H2368" s="218">
        <v>3</v>
      </c>
      <c r="I2368" s="218">
        <f t="shared" si="467"/>
        <v>18.922499999999996</v>
      </c>
      <c r="J2368" s="219"/>
      <c r="K2368" s="311">
        <f t="shared" si="468"/>
        <v>0</v>
      </c>
      <c r="L2368" s="21"/>
    </row>
    <row r="2369" spans="1:12" s="227" customFormat="1" ht="18" x14ac:dyDescent="0.25">
      <c r="A2369" s="228"/>
      <c r="B2369" s="312"/>
      <c r="C2369" s="304"/>
      <c r="D2369" s="282" t="s">
        <v>285</v>
      </c>
      <c r="E2369" s="218">
        <v>2.74</v>
      </c>
      <c r="F2369" s="218">
        <v>3</v>
      </c>
      <c r="G2369" s="218">
        <f t="shared" si="466"/>
        <v>11.48</v>
      </c>
      <c r="H2369" s="218">
        <v>3</v>
      </c>
      <c r="I2369" s="218">
        <f t="shared" si="467"/>
        <v>8.2200000000000006</v>
      </c>
      <c r="J2369" s="219"/>
      <c r="K2369" s="311">
        <f t="shared" si="468"/>
        <v>0</v>
      </c>
      <c r="L2369" s="21"/>
    </row>
    <row r="2370" spans="1:12" s="227" customFormat="1" ht="18" x14ac:dyDescent="0.25">
      <c r="A2370" s="228"/>
      <c r="B2370" s="312"/>
      <c r="C2370" s="304"/>
      <c r="D2370" s="282" t="s">
        <v>286</v>
      </c>
      <c r="E2370" s="218">
        <v>1.35</v>
      </c>
      <c r="F2370" s="218">
        <v>10.3</v>
      </c>
      <c r="G2370" s="218">
        <f t="shared" si="466"/>
        <v>23.3</v>
      </c>
      <c r="H2370" s="218">
        <v>3</v>
      </c>
      <c r="I2370" s="218">
        <f t="shared" si="467"/>
        <v>13.905000000000001</v>
      </c>
      <c r="J2370" s="219"/>
      <c r="K2370" s="311">
        <f t="shared" si="468"/>
        <v>0</v>
      </c>
      <c r="L2370" s="21"/>
    </row>
    <row r="2371" spans="1:12" s="227" customFormat="1" ht="18" x14ac:dyDescent="0.25">
      <c r="A2371" s="228"/>
      <c r="B2371" s="312"/>
      <c r="C2371" s="304"/>
      <c r="D2371" s="282" t="s">
        <v>287</v>
      </c>
      <c r="E2371" s="218">
        <v>1.35</v>
      </c>
      <c r="F2371" s="218">
        <v>2.95</v>
      </c>
      <c r="G2371" s="218">
        <f t="shared" si="466"/>
        <v>8.6000000000000014</v>
      </c>
      <c r="H2371" s="218">
        <v>3</v>
      </c>
      <c r="I2371" s="218">
        <f t="shared" si="467"/>
        <v>3.9825000000000004</v>
      </c>
      <c r="J2371" s="219"/>
      <c r="K2371" s="311">
        <f t="shared" si="468"/>
        <v>0</v>
      </c>
      <c r="L2371" s="21"/>
    </row>
    <row r="2372" spans="1:12" s="227" customFormat="1" ht="18" x14ac:dyDescent="0.25">
      <c r="A2372" s="228"/>
      <c r="B2372" s="312"/>
      <c r="C2372" s="304"/>
      <c r="D2372" s="282" t="s">
        <v>288</v>
      </c>
      <c r="E2372" s="218">
        <v>2.74</v>
      </c>
      <c r="F2372" s="218">
        <v>1.3</v>
      </c>
      <c r="G2372" s="218">
        <f t="shared" si="466"/>
        <v>8.08</v>
      </c>
      <c r="H2372" s="218">
        <v>3</v>
      </c>
      <c r="I2372" s="218">
        <f t="shared" si="467"/>
        <v>3.5620000000000003</v>
      </c>
      <c r="J2372" s="219"/>
      <c r="K2372" s="311">
        <f t="shared" si="468"/>
        <v>0</v>
      </c>
      <c r="L2372" s="21"/>
    </row>
    <row r="2373" spans="1:12" s="227" customFormat="1" ht="18" x14ac:dyDescent="0.25">
      <c r="A2373" s="228"/>
      <c r="B2373" s="312"/>
      <c r="C2373" s="304"/>
      <c r="D2373" s="282" t="s">
        <v>291</v>
      </c>
      <c r="E2373" s="218">
        <v>1.8</v>
      </c>
      <c r="F2373" s="218">
        <v>4.45</v>
      </c>
      <c r="G2373" s="218">
        <f t="shared" si="466"/>
        <v>12.5</v>
      </c>
      <c r="H2373" s="218">
        <v>3</v>
      </c>
      <c r="I2373" s="218">
        <f t="shared" si="467"/>
        <v>8.01</v>
      </c>
      <c r="J2373" s="219"/>
      <c r="K2373" s="311">
        <f t="shared" si="468"/>
        <v>0</v>
      </c>
      <c r="L2373" s="21"/>
    </row>
    <row r="2374" spans="1:12" s="227" customFormat="1" ht="18" x14ac:dyDescent="0.25">
      <c r="A2374" s="228"/>
      <c r="B2374" s="312"/>
      <c r="C2374" s="304"/>
      <c r="D2374" s="282" t="s">
        <v>289</v>
      </c>
      <c r="E2374" s="218">
        <v>3.2</v>
      </c>
      <c r="F2374" s="218">
        <v>1.64</v>
      </c>
      <c r="G2374" s="218">
        <f t="shared" si="466"/>
        <v>9.68</v>
      </c>
      <c r="H2374" s="218">
        <v>3</v>
      </c>
      <c r="I2374" s="218">
        <f t="shared" si="467"/>
        <v>5.2480000000000002</v>
      </c>
      <c r="J2374" s="219"/>
      <c r="K2374" s="311">
        <f t="shared" si="468"/>
        <v>0</v>
      </c>
      <c r="L2374" s="21"/>
    </row>
    <row r="2375" spans="1:12" s="227" customFormat="1" ht="18" x14ac:dyDescent="0.25">
      <c r="A2375" s="228"/>
      <c r="B2375" s="312"/>
      <c r="C2375" s="304"/>
      <c r="D2375" s="282" t="s">
        <v>290</v>
      </c>
      <c r="E2375" s="218">
        <v>1.53</v>
      </c>
      <c r="F2375" s="218">
        <v>2</v>
      </c>
      <c r="G2375" s="218">
        <f t="shared" si="466"/>
        <v>7.0600000000000005</v>
      </c>
      <c r="H2375" s="218">
        <v>3</v>
      </c>
      <c r="I2375" s="218">
        <f t="shared" si="467"/>
        <v>3.06</v>
      </c>
      <c r="J2375" s="219">
        <v>1</v>
      </c>
      <c r="K2375" s="311">
        <f t="shared" si="468"/>
        <v>1</v>
      </c>
      <c r="L2375" s="21"/>
    </row>
    <row r="2376" spans="1:12" s="227" customFormat="1" ht="18" x14ac:dyDescent="0.25">
      <c r="A2376" s="228"/>
      <c r="B2376" s="312"/>
      <c r="C2376" s="304"/>
      <c r="D2376" s="282" t="s">
        <v>292</v>
      </c>
      <c r="E2376" s="218">
        <v>1.53</v>
      </c>
      <c r="F2376" s="218">
        <v>2</v>
      </c>
      <c r="G2376" s="218">
        <f t="shared" si="466"/>
        <v>7.0600000000000005</v>
      </c>
      <c r="H2376" s="218">
        <v>3</v>
      </c>
      <c r="I2376" s="218">
        <f t="shared" si="467"/>
        <v>3.06</v>
      </c>
      <c r="J2376" s="219">
        <v>1</v>
      </c>
      <c r="K2376" s="311">
        <f t="shared" si="468"/>
        <v>1</v>
      </c>
      <c r="L2376" s="21"/>
    </row>
    <row r="2377" spans="1:12" s="227" customFormat="1" ht="18" x14ac:dyDescent="0.25">
      <c r="A2377" s="228"/>
      <c r="B2377" s="312"/>
      <c r="C2377" s="304"/>
      <c r="D2377" s="282" t="s">
        <v>293</v>
      </c>
      <c r="E2377" s="218">
        <v>3.2</v>
      </c>
      <c r="F2377" s="218">
        <v>3.4</v>
      </c>
      <c r="G2377" s="218">
        <f t="shared" si="466"/>
        <v>13.2</v>
      </c>
      <c r="H2377" s="218">
        <v>3</v>
      </c>
      <c r="I2377" s="218">
        <f t="shared" si="467"/>
        <v>10.88</v>
      </c>
      <c r="J2377" s="219"/>
      <c r="K2377" s="311">
        <f t="shared" si="468"/>
        <v>0</v>
      </c>
      <c r="L2377" s="21"/>
    </row>
    <row r="2378" spans="1:12" s="227" customFormat="1" ht="18" x14ac:dyDescent="0.25">
      <c r="A2378" s="228"/>
      <c r="B2378" s="312"/>
      <c r="C2378" s="304"/>
      <c r="D2378" s="282" t="s">
        <v>294</v>
      </c>
      <c r="E2378" s="218">
        <v>3.2</v>
      </c>
      <c r="F2378" s="218">
        <v>4.5</v>
      </c>
      <c r="G2378" s="218">
        <f t="shared" si="466"/>
        <v>15.4</v>
      </c>
      <c r="H2378" s="218">
        <v>3</v>
      </c>
      <c r="I2378" s="218">
        <f t="shared" si="467"/>
        <v>14.4</v>
      </c>
      <c r="J2378" s="219"/>
      <c r="K2378" s="311">
        <f t="shared" si="468"/>
        <v>0</v>
      </c>
      <c r="L2378" s="21"/>
    </row>
    <row r="2379" spans="1:12" s="227" customFormat="1" ht="18" x14ac:dyDescent="0.25">
      <c r="A2379" s="228"/>
      <c r="B2379" s="312"/>
      <c r="C2379" s="304"/>
      <c r="D2379" s="282" t="s">
        <v>295</v>
      </c>
      <c r="E2379" s="218">
        <v>1.55</v>
      </c>
      <c r="F2379" s="218">
        <v>0.95</v>
      </c>
      <c r="G2379" s="218">
        <f t="shared" si="466"/>
        <v>5</v>
      </c>
      <c r="H2379" s="218">
        <v>3</v>
      </c>
      <c r="I2379" s="218">
        <f t="shared" si="467"/>
        <v>1.4724999999999999</v>
      </c>
      <c r="J2379" s="219">
        <v>1</v>
      </c>
      <c r="K2379" s="311">
        <f t="shared" si="468"/>
        <v>1</v>
      </c>
      <c r="L2379" s="21"/>
    </row>
    <row r="2380" spans="1:12" s="227" customFormat="1" ht="18" x14ac:dyDescent="0.25">
      <c r="A2380" s="228"/>
      <c r="B2380" s="304"/>
      <c r="C2380" s="304"/>
      <c r="D2380" s="282"/>
      <c r="E2380" s="218"/>
      <c r="F2380" s="218"/>
      <c r="G2380" s="218"/>
      <c r="H2380" s="218"/>
      <c r="I2380" s="218"/>
      <c r="J2380" s="219"/>
      <c r="K2380" s="311">
        <f>SUM(K2365:K2379)</f>
        <v>3</v>
      </c>
      <c r="L2380" s="21"/>
    </row>
    <row r="2381" spans="1:12" s="227" customFormat="1" ht="18" x14ac:dyDescent="0.25">
      <c r="A2381" s="228"/>
      <c r="B2381" s="312" t="str">
        <f>'Planila Orçamentária'!C197</f>
        <v>Ponto de esgoto primário</v>
      </c>
      <c r="C2381" s="304" t="s">
        <v>16</v>
      </c>
      <c r="D2381" s="282"/>
      <c r="E2381" s="218"/>
      <c r="F2381" s="218"/>
      <c r="G2381" s="218"/>
      <c r="H2381" s="218"/>
      <c r="I2381" s="218"/>
      <c r="J2381" s="219"/>
      <c r="K2381" s="311"/>
      <c r="L2381" s="21"/>
    </row>
    <row r="2382" spans="1:12" s="227" customFormat="1" ht="18" x14ac:dyDescent="0.25">
      <c r="A2382" s="228"/>
      <c r="B2382" s="304"/>
      <c r="C2382" s="304"/>
      <c r="D2382" s="282" t="s">
        <v>282</v>
      </c>
      <c r="E2382" s="218">
        <v>4.3499999999999996</v>
      </c>
      <c r="F2382" s="218">
        <v>4.3</v>
      </c>
      <c r="G2382" s="218">
        <f>E2382*2+F2382*2</f>
        <v>17.299999999999997</v>
      </c>
      <c r="H2382" s="218">
        <v>3</v>
      </c>
      <c r="I2382" s="218">
        <f>E2382*F2382</f>
        <v>18.704999999999998</v>
      </c>
      <c r="J2382" s="219">
        <v>1</v>
      </c>
      <c r="K2382" s="218">
        <f>J2382</f>
        <v>1</v>
      </c>
      <c r="L2382" s="21"/>
    </row>
    <row r="2383" spans="1:12" s="227" customFormat="1" ht="18" x14ac:dyDescent="0.25">
      <c r="A2383" s="228"/>
      <c r="B2383" s="304"/>
      <c r="C2383" s="304"/>
      <c r="D2383" s="282" t="s">
        <v>283</v>
      </c>
      <c r="E2383" s="218">
        <v>2.85</v>
      </c>
      <c r="F2383" s="218">
        <v>4</v>
      </c>
      <c r="G2383" s="218">
        <f t="shared" ref="G2383:G2396" si="469">E2383*2+F2383*2</f>
        <v>13.7</v>
      </c>
      <c r="H2383" s="218">
        <v>3</v>
      </c>
      <c r="I2383" s="218">
        <f t="shared" ref="I2383:I2396" si="470">E2383*F2383</f>
        <v>11.4</v>
      </c>
      <c r="J2383" s="219"/>
      <c r="K2383" s="218">
        <f t="shared" ref="K2383:K2396" si="471">J2383</f>
        <v>0</v>
      </c>
      <c r="L2383" s="21"/>
    </row>
    <row r="2384" spans="1:12" s="227" customFormat="1" ht="18" x14ac:dyDescent="0.25">
      <c r="A2384" s="228"/>
      <c r="B2384" s="304"/>
      <c r="C2384" s="304"/>
      <c r="D2384" s="282" t="s">
        <v>298</v>
      </c>
      <c r="E2384" s="218">
        <v>2.85</v>
      </c>
      <c r="F2384" s="218">
        <v>4</v>
      </c>
      <c r="G2384" s="218">
        <f t="shared" si="469"/>
        <v>13.7</v>
      </c>
      <c r="H2384" s="218">
        <v>3</v>
      </c>
      <c r="I2384" s="218">
        <f t="shared" si="470"/>
        <v>11.4</v>
      </c>
      <c r="J2384" s="219"/>
      <c r="K2384" s="218">
        <f t="shared" si="471"/>
        <v>0</v>
      </c>
      <c r="L2384" s="21"/>
    </row>
    <row r="2385" spans="1:12" s="227" customFormat="1" ht="18" x14ac:dyDescent="0.25">
      <c r="A2385" s="228"/>
      <c r="B2385" s="304"/>
      <c r="C2385" s="304"/>
      <c r="D2385" s="282" t="s">
        <v>284</v>
      </c>
      <c r="E2385" s="218">
        <v>4.3499999999999996</v>
      </c>
      <c r="F2385" s="218">
        <v>4.3499999999999996</v>
      </c>
      <c r="G2385" s="218">
        <f t="shared" si="469"/>
        <v>17.399999999999999</v>
      </c>
      <c r="H2385" s="218">
        <v>3</v>
      </c>
      <c r="I2385" s="218">
        <f t="shared" si="470"/>
        <v>18.922499999999996</v>
      </c>
      <c r="J2385" s="219"/>
      <c r="K2385" s="218">
        <f t="shared" si="471"/>
        <v>0</v>
      </c>
      <c r="L2385" s="21"/>
    </row>
    <row r="2386" spans="1:12" s="227" customFormat="1" ht="18" x14ac:dyDescent="0.25">
      <c r="A2386" s="228"/>
      <c r="B2386" s="304"/>
      <c r="C2386" s="304"/>
      <c r="D2386" s="282" t="s">
        <v>285</v>
      </c>
      <c r="E2386" s="218">
        <v>2.74</v>
      </c>
      <c r="F2386" s="218">
        <v>3</v>
      </c>
      <c r="G2386" s="218">
        <f t="shared" si="469"/>
        <v>11.48</v>
      </c>
      <c r="H2386" s="218">
        <v>3</v>
      </c>
      <c r="I2386" s="218">
        <f t="shared" si="470"/>
        <v>8.2200000000000006</v>
      </c>
      <c r="J2386" s="219"/>
      <c r="K2386" s="218">
        <f t="shared" si="471"/>
        <v>0</v>
      </c>
      <c r="L2386" s="21"/>
    </row>
    <row r="2387" spans="1:12" s="227" customFormat="1" ht="18" x14ac:dyDescent="0.25">
      <c r="A2387" s="228"/>
      <c r="B2387" s="304"/>
      <c r="C2387" s="304"/>
      <c r="D2387" s="282" t="s">
        <v>286</v>
      </c>
      <c r="E2387" s="218">
        <v>1.35</v>
      </c>
      <c r="F2387" s="218">
        <v>10.3</v>
      </c>
      <c r="G2387" s="218">
        <f t="shared" si="469"/>
        <v>23.3</v>
      </c>
      <c r="H2387" s="218">
        <v>3</v>
      </c>
      <c r="I2387" s="218">
        <f t="shared" si="470"/>
        <v>13.905000000000001</v>
      </c>
      <c r="J2387" s="219"/>
      <c r="K2387" s="218">
        <f t="shared" si="471"/>
        <v>0</v>
      </c>
      <c r="L2387" s="21"/>
    </row>
    <row r="2388" spans="1:12" s="227" customFormat="1" ht="18" x14ac:dyDescent="0.25">
      <c r="A2388" s="228"/>
      <c r="B2388" s="304"/>
      <c r="C2388" s="304"/>
      <c r="D2388" s="282" t="s">
        <v>287</v>
      </c>
      <c r="E2388" s="218">
        <v>1.35</v>
      </c>
      <c r="F2388" s="218">
        <v>2.95</v>
      </c>
      <c r="G2388" s="218">
        <f t="shared" si="469"/>
        <v>8.6000000000000014</v>
      </c>
      <c r="H2388" s="218">
        <v>3</v>
      </c>
      <c r="I2388" s="218">
        <f t="shared" si="470"/>
        <v>3.9825000000000004</v>
      </c>
      <c r="J2388" s="219">
        <v>1</v>
      </c>
      <c r="K2388" s="218">
        <f t="shared" si="471"/>
        <v>1</v>
      </c>
      <c r="L2388" s="21"/>
    </row>
    <row r="2389" spans="1:12" s="227" customFormat="1" ht="18" x14ac:dyDescent="0.25">
      <c r="A2389" s="228"/>
      <c r="B2389" s="304"/>
      <c r="C2389" s="304"/>
      <c r="D2389" s="282" t="s">
        <v>288</v>
      </c>
      <c r="E2389" s="218">
        <v>2.74</v>
      </c>
      <c r="F2389" s="218">
        <v>1.3</v>
      </c>
      <c r="G2389" s="218">
        <f t="shared" si="469"/>
        <v>8.08</v>
      </c>
      <c r="H2389" s="218">
        <v>3</v>
      </c>
      <c r="I2389" s="218">
        <f t="shared" si="470"/>
        <v>3.5620000000000003</v>
      </c>
      <c r="J2389" s="219"/>
      <c r="K2389" s="218">
        <f t="shared" si="471"/>
        <v>0</v>
      </c>
      <c r="L2389" s="21"/>
    </row>
    <row r="2390" spans="1:12" s="227" customFormat="1" ht="18" x14ac:dyDescent="0.25">
      <c r="A2390" s="228"/>
      <c r="B2390" s="304"/>
      <c r="C2390" s="304"/>
      <c r="D2390" s="282" t="s">
        <v>291</v>
      </c>
      <c r="E2390" s="218">
        <v>1.8</v>
      </c>
      <c r="F2390" s="218">
        <v>4.45</v>
      </c>
      <c r="G2390" s="218">
        <f t="shared" si="469"/>
        <v>12.5</v>
      </c>
      <c r="H2390" s="218">
        <v>3</v>
      </c>
      <c r="I2390" s="218">
        <f t="shared" si="470"/>
        <v>8.01</v>
      </c>
      <c r="J2390" s="219">
        <v>1</v>
      </c>
      <c r="K2390" s="218">
        <f t="shared" si="471"/>
        <v>1</v>
      </c>
      <c r="L2390" s="21"/>
    </row>
    <row r="2391" spans="1:12" s="227" customFormat="1" ht="18" x14ac:dyDescent="0.25">
      <c r="A2391" s="228"/>
      <c r="B2391" s="304"/>
      <c r="C2391" s="304"/>
      <c r="D2391" s="282" t="s">
        <v>289</v>
      </c>
      <c r="E2391" s="218">
        <v>3.2</v>
      </c>
      <c r="F2391" s="218">
        <v>1.64</v>
      </c>
      <c r="G2391" s="218">
        <f t="shared" si="469"/>
        <v>9.68</v>
      </c>
      <c r="H2391" s="218">
        <v>3</v>
      </c>
      <c r="I2391" s="218">
        <f t="shared" si="470"/>
        <v>5.2480000000000002</v>
      </c>
      <c r="J2391" s="219">
        <v>1</v>
      </c>
      <c r="K2391" s="218">
        <f t="shared" si="471"/>
        <v>1</v>
      </c>
      <c r="L2391" s="21"/>
    </row>
    <row r="2392" spans="1:12" s="227" customFormat="1" ht="18" x14ac:dyDescent="0.25">
      <c r="A2392" s="228"/>
      <c r="B2392" s="304"/>
      <c r="C2392" s="304"/>
      <c r="D2392" s="282" t="s">
        <v>290</v>
      </c>
      <c r="E2392" s="218">
        <v>1.53</v>
      </c>
      <c r="F2392" s="218">
        <v>2</v>
      </c>
      <c r="G2392" s="218">
        <f t="shared" si="469"/>
        <v>7.0600000000000005</v>
      </c>
      <c r="H2392" s="218">
        <v>3</v>
      </c>
      <c r="I2392" s="218">
        <f t="shared" si="470"/>
        <v>3.06</v>
      </c>
      <c r="J2392" s="219"/>
      <c r="K2392" s="218">
        <f t="shared" si="471"/>
        <v>0</v>
      </c>
      <c r="L2392" s="21"/>
    </row>
    <row r="2393" spans="1:12" s="227" customFormat="1" ht="18" x14ac:dyDescent="0.25">
      <c r="A2393" s="228"/>
      <c r="B2393" s="304"/>
      <c r="C2393" s="304"/>
      <c r="D2393" s="282" t="s">
        <v>292</v>
      </c>
      <c r="E2393" s="218">
        <v>1.53</v>
      </c>
      <c r="F2393" s="218">
        <v>2</v>
      </c>
      <c r="G2393" s="218">
        <f t="shared" si="469"/>
        <v>7.0600000000000005</v>
      </c>
      <c r="H2393" s="218">
        <v>3</v>
      </c>
      <c r="I2393" s="218">
        <f t="shared" si="470"/>
        <v>3.06</v>
      </c>
      <c r="J2393" s="219"/>
      <c r="K2393" s="218">
        <f t="shared" si="471"/>
        <v>0</v>
      </c>
      <c r="L2393" s="21"/>
    </row>
    <row r="2394" spans="1:12" s="227" customFormat="1" ht="18" x14ac:dyDescent="0.25">
      <c r="A2394" s="228"/>
      <c r="B2394" s="304"/>
      <c r="C2394" s="304"/>
      <c r="D2394" s="282" t="s">
        <v>293</v>
      </c>
      <c r="E2394" s="218">
        <v>3.2</v>
      </c>
      <c r="F2394" s="218">
        <v>3.4</v>
      </c>
      <c r="G2394" s="218">
        <f t="shared" si="469"/>
        <v>13.2</v>
      </c>
      <c r="H2394" s="218">
        <v>3</v>
      </c>
      <c r="I2394" s="218">
        <f t="shared" si="470"/>
        <v>10.88</v>
      </c>
      <c r="J2394" s="219"/>
      <c r="K2394" s="218">
        <f t="shared" si="471"/>
        <v>0</v>
      </c>
      <c r="L2394" s="21"/>
    </row>
    <row r="2395" spans="1:12" s="227" customFormat="1" ht="18" x14ac:dyDescent="0.25">
      <c r="A2395" s="228"/>
      <c r="B2395" s="304"/>
      <c r="C2395" s="304"/>
      <c r="D2395" s="282" t="s">
        <v>294</v>
      </c>
      <c r="E2395" s="218">
        <v>3.2</v>
      </c>
      <c r="F2395" s="218">
        <v>4.5</v>
      </c>
      <c r="G2395" s="218">
        <f t="shared" si="469"/>
        <v>15.4</v>
      </c>
      <c r="H2395" s="218">
        <v>3</v>
      </c>
      <c r="I2395" s="218">
        <f t="shared" si="470"/>
        <v>14.4</v>
      </c>
      <c r="J2395" s="219"/>
      <c r="K2395" s="218">
        <f t="shared" si="471"/>
        <v>0</v>
      </c>
      <c r="L2395" s="21"/>
    </row>
    <row r="2396" spans="1:12" s="227" customFormat="1" ht="18" x14ac:dyDescent="0.25">
      <c r="A2396" s="228"/>
      <c r="B2396" s="304"/>
      <c r="C2396" s="304"/>
      <c r="D2396" s="282" t="s">
        <v>295</v>
      </c>
      <c r="E2396" s="218">
        <v>1.55</v>
      </c>
      <c r="F2396" s="218">
        <v>0.95</v>
      </c>
      <c r="G2396" s="218">
        <f t="shared" si="469"/>
        <v>5</v>
      </c>
      <c r="H2396" s="218">
        <v>3</v>
      </c>
      <c r="I2396" s="218">
        <f t="shared" si="470"/>
        <v>1.4724999999999999</v>
      </c>
      <c r="J2396" s="219"/>
      <c r="K2396" s="218">
        <f t="shared" si="471"/>
        <v>0</v>
      </c>
      <c r="L2396" s="21"/>
    </row>
    <row r="2397" spans="1:12" s="227" customFormat="1" ht="18" x14ac:dyDescent="0.25">
      <c r="A2397" s="228"/>
      <c r="B2397" s="304"/>
      <c r="C2397" s="304"/>
      <c r="D2397" s="282"/>
      <c r="E2397" s="218"/>
      <c r="F2397" s="218"/>
      <c r="G2397" s="218"/>
      <c r="H2397" s="218"/>
      <c r="I2397" s="218"/>
      <c r="J2397" s="219"/>
      <c r="K2397" s="311">
        <f>SUM(K2382:K2396)</f>
        <v>4</v>
      </c>
      <c r="L2397" s="21"/>
    </row>
    <row r="2398" spans="1:12" s="227" customFormat="1" ht="72.75" customHeight="1" x14ac:dyDescent="0.25">
      <c r="A2398" s="228"/>
      <c r="B2398" s="312" t="str">
        <f>'Planila Orçamentária'!C198</f>
        <v>Tubo de PVC de 100mm para esgoto, inclusive conexões</v>
      </c>
      <c r="C2398" s="304" t="s">
        <v>53</v>
      </c>
      <c r="D2398" s="282"/>
      <c r="E2398" s="218"/>
      <c r="F2398" s="218"/>
      <c r="G2398" s="218"/>
      <c r="H2398" s="218"/>
      <c r="I2398" s="218"/>
      <c r="J2398" s="219"/>
      <c r="K2398" s="311"/>
      <c r="L2398" s="21"/>
    </row>
    <row r="2399" spans="1:12" s="227" customFormat="1" ht="18" x14ac:dyDescent="0.25">
      <c r="A2399" s="228"/>
      <c r="B2399" s="304"/>
      <c r="C2399" s="304"/>
      <c r="D2399" s="282" t="s">
        <v>282</v>
      </c>
      <c r="E2399" s="218">
        <v>4.3499999999999996</v>
      </c>
      <c r="F2399" s="218">
        <v>4.3</v>
      </c>
      <c r="G2399" s="218">
        <f>E2399*2+F2399*2</f>
        <v>17.299999999999997</v>
      </c>
      <c r="H2399" s="218">
        <v>3</v>
      </c>
      <c r="I2399" s="218">
        <f>E2399*F2399</f>
        <v>18.704999999999998</v>
      </c>
      <c r="J2399" s="219"/>
      <c r="K2399" s="218">
        <f>J2399</f>
        <v>0</v>
      </c>
      <c r="L2399" s="21"/>
    </row>
    <row r="2400" spans="1:12" s="227" customFormat="1" ht="18" x14ac:dyDescent="0.25">
      <c r="A2400" s="228"/>
      <c r="B2400" s="304"/>
      <c r="C2400" s="304"/>
      <c r="D2400" s="282" t="s">
        <v>283</v>
      </c>
      <c r="E2400" s="218">
        <v>2.85</v>
      </c>
      <c r="F2400" s="218">
        <v>4</v>
      </c>
      <c r="G2400" s="218">
        <f t="shared" ref="G2400:G2413" si="472">E2400*2+F2400*2</f>
        <v>13.7</v>
      </c>
      <c r="H2400" s="218">
        <v>3</v>
      </c>
      <c r="I2400" s="218">
        <f t="shared" ref="I2400:I2413" si="473">E2400*F2400</f>
        <v>11.4</v>
      </c>
      <c r="J2400" s="219"/>
      <c r="K2400" s="218">
        <f t="shared" ref="K2400:K2413" si="474">J2400</f>
        <v>0</v>
      </c>
      <c r="L2400" s="21"/>
    </row>
    <row r="2401" spans="1:12" s="227" customFormat="1" ht="18" x14ac:dyDescent="0.25">
      <c r="A2401" s="228"/>
      <c r="B2401" s="304"/>
      <c r="C2401" s="304"/>
      <c r="D2401" s="282" t="s">
        <v>298</v>
      </c>
      <c r="E2401" s="218">
        <v>2.85</v>
      </c>
      <c r="F2401" s="218">
        <v>4</v>
      </c>
      <c r="G2401" s="218">
        <f t="shared" si="472"/>
        <v>13.7</v>
      </c>
      <c r="H2401" s="218">
        <v>3</v>
      </c>
      <c r="I2401" s="218">
        <f t="shared" si="473"/>
        <v>11.4</v>
      </c>
      <c r="J2401" s="219"/>
      <c r="K2401" s="218">
        <f t="shared" si="474"/>
        <v>0</v>
      </c>
      <c r="L2401" s="21"/>
    </row>
    <row r="2402" spans="1:12" s="227" customFormat="1" ht="18" x14ac:dyDescent="0.25">
      <c r="A2402" s="228"/>
      <c r="B2402" s="304"/>
      <c r="C2402" s="304"/>
      <c r="D2402" s="282" t="s">
        <v>284</v>
      </c>
      <c r="E2402" s="218">
        <v>4.3499999999999996</v>
      </c>
      <c r="F2402" s="218">
        <v>4.3499999999999996</v>
      </c>
      <c r="G2402" s="218">
        <f t="shared" si="472"/>
        <v>17.399999999999999</v>
      </c>
      <c r="H2402" s="218">
        <v>3</v>
      </c>
      <c r="I2402" s="218">
        <f t="shared" si="473"/>
        <v>18.922499999999996</v>
      </c>
      <c r="J2402" s="219"/>
      <c r="K2402" s="218">
        <f t="shared" si="474"/>
        <v>0</v>
      </c>
      <c r="L2402" s="21"/>
    </row>
    <row r="2403" spans="1:12" s="227" customFormat="1" ht="18" x14ac:dyDescent="0.25">
      <c r="A2403" s="228"/>
      <c r="B2403" s="304"/>
      <c r="C2403" s="304"/>
      <c r="D2403" s="282" t="s">
        <v>285</v>
      </c>
      <c r="E2403" s="218">
        <v>2.74</v>
      </c>
      <c r="F2403" s="218">
        <v>3</v>
      </c>
      <c r="G2403" s="218">
        <f t="shared" si="472"/>
        <v>11.48</v>
      </c>
      <c r="H2403" s="218">
        <v>3</v>
      </c>
      <c r="I2403" s="218">
        <f t="shared" si="473"/>
        <v>8.2200000000000006</v>
      </c>
      <c r="J2403" s="219">
        <v>32.159999999999997</v>
      </c>
      <c r="K2403" s="218">
        <f t="shared" si="474"/>
        <v>32.159999999999997</v>
      </c>
      <c r="L2403" s="21"/>
    </row>
    <row r="2404" spans="1:12" s="227" customFormat="1" ht="18" x14ac:dyDescent="0.25">
      <c r="A2404" s="228"/>
      <c r="B2404" s="304"/>
      <c r="C2404" s="304"/>
      <c r="D2404" s="282" t="s">
        <v>286</v>
      </c>
      <c r="E2404" s="218">
        <v>1.35</v>
      </c>
      <c r="F2404" s="218">
        <v>10.3</v>
      </c>
      <c r="G2404" s="218">
        <f t="shared" si="472"/>
        <v>23.3</v>
      </c>
      <c r="H2404" s="218">
        <v>3</v>
      </c>
      <c r="I2404" s="218">
        <f t="shared" si="473"/>
        <v>13.905000000000001</v>
      </c>
      <c r="J2404" s="219"/>
      <c r="K2404" s="218">
        <f t="shared" si="474"/>
        <v>0</v>
      </c>
      <c r="L2404" s="21"/>
    </row>
    <row r="2405" spans="1:12" s="227" customFormat="1" ht="18" x14ac:dyDescent="0.25">
      <c r="A2405" s="228"/>
      <c r="B2405" s="304"/>
      <c r="C2405" s="304"/>
      <c r="D2405" s="282" t="s">
        <v>287</v>
      </c>
      <c r="E2405" s="218">
        <v>1.35</v>
      </c>
      <c r="F2405" s="218">
        <v>2.95</v>
      </c>
      <c r="G2405" s="218">
        <f t="shared" si="472"/>
        <v>8.6000000000000014</v>
      </c>
      <c r="H2405" s="218">
        <v>3</v>
      </c>
      <c r="I2405" s="218">
        <f t="shared" si="473"/>
        <v>3.9825000000000004</v>
      </c>
      <c r="J2405" s="219"/>
      <c r="K2405" s="218">
        <f t="shared" si="474"/>
        <v>0</v>
      </c>
      <c r="L2405" s="21"/>
    </row>
    <row r="2406" spans="1:12" s="227" customFormat="1" ht="18" x14ac:dyDescent="0.25">
      <c r="A2406" s="228"/>
      <c r="B2406" s="304"/>
      <c r="C2406" s="304"/>
      <c r="D2406" s="282" t="s">
        <v>288</v>
      </c>
      <c r="E2406" s="218">
        <v>2.74</v>
      </c>
      <c r="F2406" s="218">
        <v>1.3</v>
      </c>
      <c r="G2406" s="218">
        <f t="shared" si="472"/>
        <v>8.08</v>
      </c>
      <c r="H2406" s="218">
        <v>3</v>
      </c>
      <c r="I2406" s="218">
        <f t="shared" si="473"/>
        <v>3.5620000000000003</v>
      </c>
      <c r="J2406" s="219"/>
      <c r="K2406" s="218">
        <f t="shared" si="474"/>
        <v>0</v>
      </c>
      <c r="L2406" s="21"/>
    </row>
    <row r="2407" spans="1:12" s="227" customFormat="1" ht="18" x14ac:dyDescent="0.25">
      <c r="A2407" s="228"/>
      <c r="B2407" s="304"/>
      <c r="C2407" s="304"/>
      <c r="D2407" s="282" t="s">
        <v>291</v>
      </c>
      <c r="E2407" s="218">
        <v>1.8</v>
      </c>
      <c r="F2407" s="218">
        <v>4.45</v>
      </c>
      <c r="G2407" s="218">
        <f t="shared" si="472"/>
        <v>12.5</v>
      </c>
      <c r="H2407" s="218">
        <v>3</v>
      </c>
      <c r="I2407" s="218">
        <f t="shared" si="473"/>
        <v>8.01</v>
      </c>
      <c r="J2407" s="219"/>
      <c r="K2407" s="218">
        <f t="shared" si="474"/>
        <v>0</v>
      </c>
      <c r="L2407" s="21"/>
    </row>
    <row r="2408" spans="1:12" s="227" customFormat="1" ht="18" x14ac:dyDescent="0.25">
      <c r="A2408" s="228"/>
      <c r="B2408" s="304"/>
      <c r="C2408" s="304"/>
      <c r="D2408" s="282" t="s">
        <v>289</v>
      </c>
      <c r="E2408" s="218">
        <v>3.2</v>
      </c>
      <c r="F2408" s="218">
        <v>1.64</v>
      </c>
      <c r="G2408" s="218">
        <f t="shared" si="472"/>
        <v>9.68</v>
      </c>
      <c r="H2408" s="218">
        <v>3</v>
      </c>
      <c r="I2408" s="218">
        <f t="shared" si="473"/>
        <v>5.2480000000000002</v>
      </c>
      <c r="J2408" s="219"/>
      <c r="K2408" s="218">
        <f t="shared" si="474"/>
        <v>0</v>
      </c>
      <c r="L2408" s="21"/>
    </row>
    <row r="2409" spans="1:12" s="227" customFormat="1" ht="18" x14ac:dyDescent="0.25">
      <c r="A2409" s="228"/>
      <c r="B2409" s="304"/>
      <c r="C2409" s="304"/>
      <c r="D2409" s="282" t="s">
        <v>290</v>
      </c>
      <c r="E2409" s="218">
        <v>1.53</v>
      </c>
      <c r="F2409" s="218">
        <v>2</v>
      </c>
      <c r="G2409" s="218">
        <f t="shared" si="472"/>
        <v>7.0600000000000005</v>
      </c>
      <c r="H2409" s="218">
        <v>3</v>
      </c>
      <c r="I2409" s="218">
        <f t="shared" si="473"/>
        <v>3.06</v>
      </c>
      <c r="J2409" s="219"/>
      <c r="K2409" s="218">
        <f t="shared" si="474"/>
        <v>0</v>
      </c>
      <c r="L2409" s="21"/>
    </row>
    <row r="2410" spans="1:12" s="227" customFormat="1" ht="18" x14ac:dyDescent="0.25">
      <c r="A2410" s="228"/>
      <c r="B2410" s="304"/>
      <c r="C2410" s="304"/>
      <c r="D2410" s="282" t="s">
        <v>292</v>
      </c>
      <c r="E2410" s="218">
        <v>1.53</v>
      </c>
      <c r="F2410" s="218">
        <v>2</v>
      </c>
      <c r="G2410" s="218">
        <f t="shared" si="472"/>
        <v>7.0600000000000005</v>
      </c>
      <c r="H2410" s="218">
        <v>3</v>
      </c>
      <c r="I2410" s="218">
        <f t="shared" si="473"/>
        <v>3.06</v>
      </c>
      <c r="J2410" s="219"/>
      <c r="K2410" s="218">
        <f t="shared" si="474"/>
        <v>0</v>
      </c>
      <c r="L2410" s="21"/>
    </row>
    <row r="2411" spans="1:12" s="227" customFormat="1" ht="18" x14ac:dyDescent="0.25">
      <c r="A2411" s="228"/>
      <c r="B2411" s="304"/>
      <c r="C2411" s="304"/>
      <c r="D2411" s="282" t="s">
        <v>293</v>
      </c>
      <c r="E2411" s="218">
        <v>3.2</v>
      </c>
      <c r="F2411" s="218">
        <v>3.4</v>
      </c>
      <c r="G2411" s="218">
        <f t="shared" si="472"/>
        <v>13.2</v>
      </c>
      <c r="H2411" s="218">
        <v>3</v>
      </c>
      <c r="I2411" s="218">
        <f t="shared" si="473"/>
        <v>10.88</v>
      </c>
      <c r="J2411" s="219"/>
      <c r="K2411" s="218">
        <f t="shared" si="474"/>
        <v>0</v>
      </c>
      <c r="L2411" s="21"/>
    </row>
    <row r="2412" spans="1:12" s="227" customFormat="1" ht="18" x14ac:dyDescent="0.25">
      <c r="A2412" s="228"/>
      <c r="B2412" s="304"/>
      <c r="C2412" s="304"/>
      <c r="D2412" s="282" t="s">
        <v>294</v>
      </c>
      <c r="E2412" s="218">
        <v>3.2</v>
      </c>
      <c r="F2412" s="218">
        <v>4.5</v>
      </c>
      <c r="G2412" s="218">
        <f t="shared" si="472"/>
        <v>15.4</v>
      </c>
      <c r="H2412" s="218">
        <v>3</v>
      </c>
      <c r="I2412" s="218">
        <f t="shared" si="473"/>
        <v>14.4</v>
      </c>
      <c r="J2412" s="219"/>
      <c r="K2412" s="218">
        <f t="shared" si="474"/>
        <v>0</v>
      </c>
      <c r="L2412" s="21"/>
    </row>
    <row r="2413" spans="1:12" s="227" customFormat="1" ht="18" x14ac:dyDescent="0.25">
      <c r="A2413" s="228"/>
      <c r="B2413" s="304"/>
      <c r="C2413" s="304"/>
      <c r="D2413" s="282" t="s">
        <v>295</v>
      </c>
      <c r="E2413" s="218">
        <v>1.55</v>
      </c>
      <c r="F2413" s="218">
        <v>0.95</v>
      </c>
      <c r="G2413" s="218">
        <f t="shared" si="472"/>
        <v>5</v>
      </c>
      <c r="H2413" s="218">
        <v>3</v>
      </c>
      <c r="I2413" s="218">
        <f t="shared" si="473"/>
        <v>1.4724999999999999</v>
      </c>
      <c r="J2413" s="219"/>
      <c r="K2413" s="218">
        <f t="shared" si="474"/>
        <v>0</v>
      </c>
      <c r="L2413" s="21"/>
    </row>
    <row r="2414" spans="1:12" s="227" customFormat="1" ht="18" x14ac:dyDescent="0.25">
      <c r="A2414" s="228"/>
      <c r="B2414" s="304"/>
      <c r="C2414" s="304"/>
      <c r="D2414" s="282"/>
      <c r="E2414" s="218"/>
      <c r="F2414" s="218"/>
      <c r="G2414" s="218"/>
      <c r="H2414" s="218"/>
      <c r="I2414" s="218"/>
      <c r="J2414" s="219"/>
      <c r="K2414" s="311">
        <f>SUM(K2399:K2413)</f>
        <v>32.159999999999997</v>
      </c>
      <c r="L2414" s="21"/>
    </row>
    <row r="2415" spans="1:12" s="227" customFormat="1" ht="67.5" customHeight="1" x14ac:dyDescent="0.25">
      <c r="A2415" s="228"/>
      <c r="B2415" s="312" t="str">
        <f>'Planila Orçamentária'!C199</f>
        <v>Tubo de PVC de 50mm para ventilação</v>
      </c>
      <c r="C2415" s="304" t="s">
        <v>53</v>
      </c>
      <c r="D2415" s="282"/>
      <c r="E2415" s="218"/>
      <c r="F2415" s="218"/>
      <c r="G2415" s="218"/>
      <c r="H2415" s="218"/>
      <c r="I2415" s="218"/>
      <c r="J2415" s="219"/>
      <c r="K2415" s="311"/>
      <c r="L2415" s="21"/>
    </row>
    <row r="2416" spans="1:12" s="227" customFormat="1" ht="18" x14ac:dyDescent="0.25">
      <c r="A2416" s="228"/>
      <c r="B2416" s="304"/>
      <c r="C2416" s="304"/>
      <c r="D2416" s="282" t="s">
        <v>282</v>
      </c>
      <c r="E2416" s="218">
        <v>4.3499999999999996</v>
      </c>
      <c r="F2416" s="218">
        <v>4.3</v>
      </c>
      <c r="G2416" s="218">
        <f>E2416*2+F2416*2</f>
        <v>17.299999999999997</v>
      </c>
      <c r="H2416" s="218">
        <v>3</v>
      </c>
      <c r="I2416" s="218">
        <f>E2416*F2416</f>
        <v>18.704999999999998</v>
      </c>
      <c r="J2416" s="219"/>
      <c r="K2416" s="218">
        <f>J2416</f>
        <v>0</v>
      </c>
      <c r="L2416" s="21"/>
    </row>
    <row r="2417" spans="1:12" s="227" customFormat="1" ht="18" x14ac:dyDescent="0.25">
      <c r="A2417" s="228"/>
      <c r="B2417" s="304"/>
      <c r="C2417" s="304"/>
      <c r="D2417" s="282" t="s">
        <v>283</v>
      </c>
      <c r="E2417" s="218">
        <v>2.85</v>
      </c>
      <c r="F2417" s="218">
        <v>4</v>
      </c>
      <c r="G2417" s="218">
        <f t="shared" ref="G2417:G2430" si="475">E2417*2+F2417*2</f>
        <v>13.7</v>
      </c>
      <c r="H2417" s="218">
        <v>3</v>
      </c>
      <c r="I2417" s="218">
        <f t="shared" ref="I2417:I2430" si="476">E2417*F2417</f>
        <v>11.4</v>
      </c>
      <c r="J2417" s="219">
        <v>12.55</v>
      </c>
      <c r="K2417" s="218">
        <f t="shared" ref="K2417:K2430" si="477">J2417</f>
        <v>12.55</v>
      </c>
      <c r="L2417" s="21"/>
    </row>
    <row r="2418" spans="1:12" s="227" customFormat="1" ht="18" x14ac:dyDescent="0.25">
      <c r="A2418" s="228"/>
      <c r="B2418" s="304"/>
      <c r="C2418" s="304"/>
      <c r="D2418" s="282" t="s">
        <v>298</v>
      </c>
      <c r="E2418" s="218">
        <v>2.85</v>
      </c>
      <c r="F2418" s="218">
        <v>4</v>
      </c>
      <c r="G2418" s="218">
        <f t="shared" si="475"/>
        <v>13.7</v>
      </c>
      <c r="H2418" s="218">
        <v>3</v>
      </c>
      <c r="I2418" s="218">
        <f t="shared" si="476"/>
        <v>11.4</v>
      </c>
      <c r="J2418" s="219"/>
      <c r="K2418" s="218">
        <f t="shared" si="477"/>
        <v>0</v>
      </c>
      <c r="L2418" s="21"/>
    </row>
    <row r="2419" spans="1:12" s="227" customFormat="1" ht="18" x14ac:dyDescent="0.25">
      <c r="A2419" s="228"/>
      <c r="B2419" s="304"/>
      <c r="C2419" s="304"/>
      <c r="D2419" s="282" t="s">
        <v>284</v>
      </c>
      <c r="E2419" s="218">
        <v>4.3499999999999996</v>
      </c>
      <c r="F2419" s="218">
        <v>4.3499999999999996</v>
      </c>
      <c r="G2419" s="218">
        <f t="shared" si="475"/>
        <v>17.399999999999999</v>
      </c>
      <c r="H2419" s="218">
        <v>3</v>
      </c>
      <c r="I2419" s="218">
        <f t="shared" si="476"/>
        <v>18.922499999999996</v>
      </c>
      <c r="J2419" s="219"/>
      <c r="K2419" s="218">
        <f t="shared" si="477"/>
        <v>0</v>
      </c>
      <c r="L2419" s="21"/>
    </row>
    <row r="2420" spans="1:12" s="227" customFormat="1" ht="18" x14ac:dyDescent="0.25">
      <c r="A2420" s="228"/>
      <c r="B2420" s="304"/>
      <c r="C2420" s="304"/>
      <c r="D2420" s="282" t="s">
        <v>285</v>
      </c>
      <c r="E2420" s="218">
        <v>2.74</v>
      </c>
      <c r="F2420" s="218">
        <v>3</v>
      </c>
      <c r="G2420" s="218">
        <f t="shared" si="475"/>
        <v>11.48</v>
      </c>
      <c r="H2420" s="218">
        <v>3</v>
      </c>
      <c r="I2420" s="218">
        <f t="shared" si="476"/>
        <v>8.2200000000000006</v>
      </c>
      <c r="J2420" s="219"/>
      <c r="K2420" s="218">
        <f t="shared" si="477"/>
        <v>0</v>
      </c>
      <c r="L2420" s="21"/>
    </row>
    <row r="2421" spans="1:12" s="227" customFormat="1" ht="18" x14ac:dyDescent="0.25">
      <c r="A2421" s="228"/>
      <c r="B2421" s="304"/>
      <c r="C2421" s="304"/>
      <c r="D2421" s="282" t="s">
        <v>286</v>
      </c>
      <c r="E2421" s="218">
        <v>1.35</v>
      </c>
      <c r="F2421" s="218">
        <v>10.3</v>
      </c>
      <c r="G2421" s="218">
        <f t="shared" si="475"/>
        <v>23.3</v>
      </c>
      <c r="H2421" s="218">
        <v>3</v>
      </c>
      <c r="I2421" s="218">
        <f t="shared" si="476"/>
        <v>13.905000000000001</v>
      </c>
      <c r="J2421" s="219"/>
      <c r="K2421" s="218">
        <f t="shared" si="477"/>
        <v>0</v>
      </c>
      <c r="L2421" s="21"/>
    </row>
    <row r="2422" spans="1:12" s="227" customFormat="1" ht="18" x14ac:dyDescent="0.25">
      <c r="A2422" s="228"/>
      <c r="B2422" s="304"/>
      <c r="C2422" s="304"/>
      <c r="D2422" s="282" t="s">
        <v>287</v>
      </c>
      <c r="E2422" s="218">
        <v>1.35</v>
      </c>
      <c r="F2422" s="218">
        <v>2.95</v>
      </c>
      <c r="G2422" s="218">
        <f t="shared" si="475"/>
        <v>8.6000000000000014</v>
      </c>
      <c r="H2422" s="218">
        <v>3</v>
      </c>
      <c r="I2422" s="218">
        <f t="shared" si="476"/>
        <v>3.9825000000000004</v>
      </c>
      <c r="J2422" s="219"/>
      <c r="K2422" s="218">
        <f t="shared" si="477"/>
        <v>0</v>
      </c>
      <c r="L2422" s="21"/>
    </row>
    <row r="2423" spans="1:12" s="227" customFormat="1" ht="18" x14ac:dyDescent="0.25">
      <c r="A2423" s="228"/>
      <c r="B2423" s="304"/>
      <c r="C2423" s="304"/>
      <c r="D2423" s="282" t="s">
        <v>288</v>
      </c>
      <c r="E2423" s="218">
        <v>2.74</v>
      </c>
      <c r="F2423" s="218">
        <v>1.3</v>
      </c>
      <c r="G2423" s="218">
        <f t="shared" si="475"/>
        <v>8.08</v>
      </c>
      <c r="H2423" s="218">
        <v>3</v>
      </c>
      <c r="I2423" s="218">
        <f t="shared" si="476"/>
        <v>3.5620000000000003</v>
      </c>
      <c r="J2423" s="219"/>
      <c r="K2423" s="218">
        <f t="shared" si="477"/>
        <v>0</v>
      </c>
      <c r="L2423" s="21"/>
    </row>
    <row r="2424" spans="1:12" s="227" customFormat="1" ht="18" x14ac:dyDescent="0.25">
      <c r="A2424" s="228"/>
      <c r="B2424" s="304"/>
      <c r="C2424" s="304"/>
      <c r="D2424" s="282" t="s">
        <v>291</v>
      </c>
      <c r="E2424" s="218">
        <v>1.8</v>
      </c>
      <c r="F2424" s="218">
        <v>4.45</v>
      </c>
      <c r="G2424" s="218">
        <f t="shared" si="475"/>
        <v>12.5</v>
      </c>
      <c r="H2424" s="218">
        <v>3</v>
      </c>
      <c r="I2424" s="218">
        <f t="shared" si="476"/>
        <v>8.01</v>
      </c>
      <c r="J2424" s="219"/>
      <c r="K2424" s="218">
        <f t="shared" si="477"/>
        <v>0</v>
      </c>
      <c r="L2424" s="21"/>
    </row>
    <row r="2425" spans="1:12" s="227" customFormat="1" ht="18" x14ac:dyDescent="0.25">
      <c r="A2425" s="228"/>
      <c r="B2425" s="304"/>
      <c r="C2425" s="304"/>
      <c r="D2425" s="282" t="s">
        <v>289</v>
      </c>
      <c r="E2425" s="218">
        <v>3.2</v>
      </c>
      <c r="F2425" s="218">
        <v>1.64</v>
      </c>
      <c r="G2425" s="218">
        <f t="shared" si="475"/>
        <v>9.68</v>
      </c>
      <c r="H2425" s="218">
        <v>3</v>
      </c>
      <c r="I2425" s="218">
        <f t="shared" si="476"/>
        <v>5.2480000000000002</v>
      </c>
      <c r="J2425" s="219"/>
      <c r="K2425" s="218">
        <f t="shared" si="477"/>
        <v>0</v>
      </c>
      <c r="L2425" s="21"/>
    </row>
    <row r="2426" spans="1:12" s="227" customFormat="1" ht="18" x14ac:dyDescent="0.25">
      <c r="A2426" s="228"/>
      <c r="B2426" s="304"/>
      <c r="C2426" s="304"/>
      <c r="D2426" s="282" t="s">
        <v>290</v>
      </c>
      <c r="E2426" s="218">
        <v>1.53</v>
      </c>
      <c r="F2426" s="218">
        <v>2</v>
      </c>
      <c r="G2426" s="218">
        <f t="shared" si="475"/>
        <v>7.0600000000000005</v>
      </c>
      <c r="H2426" s="218">
        <v>3</v>
      </c>
      <c r="I2426" s="218">
        <f t="shared" si="476"/>
        <v>3.06</v>
      </c>
      <c r="J2426" s="219"/>
      <c r="K2426" s="218">
        <f t="shared" si="477"/>
        <v>0</v>
      </c>
      <c r="L2426" s="21"/>
    </row>
    <row r="2427" spans="1:12" s="227" customFormat="1" ht="18" x14ac:dyDescent="0.25">
      <c r="A2427" s="228"/>
      <c r="B2427" s="304"/>
      <c r="C2427" s="304"/>
      <c r="D2427" s="282" t="s">
        <v>292</v>
      </c>
      <c r="E2427" s="218">
        <v>1.53</v>
      </c>
      <c r="F2427" s="218">
        <v>2</v>
      </c>
      <c r="G2427" s="218">
        <f t="shared" si="475"/>
        <v>7.0600000000000005</v>
      </c>
      <c r="H2427" s="218">
        <v>3</v>
      </c>
      <c r="I2427" s="218">
        <f t="shared" si="476"/>
        <v>3.06</v>
      </c>
      <c r="J2427" s="219"/>
      <c r="K2427" s="218">
        <f t="shared" si="477"/>
        <v>0</v>
      </c>
      <c r="L2427" s="21"/>
    </row>
    <row r="2428" spans="1:12" s="227" customFormat="1" ht="18" x14ac:dyDescent="0.25">
      <c r="A2428" s="228"/>
      <c r="B2428" s="304"/>
      <c r="C2428" s="304"/>
      <c r="D2428" s="282" t="s">
        <v>293</v>
      </c>
      <c r="E2428" s="218">
        <v>3.2</v>
      </c>
      <c r="F2428" s="218">
        <v>3.4</v>
      </c>
      <c r="G2428" s="218">
        <f t="shared" si="475"/>
        <v>13.2</v>
      </c>
      <c r="H2428" s="218">
        <v>3</v>
      </c>
      <c r="I2428" s="218">
        <f t="shared" si="476"/>
        <v>10.88</v>
      </c>
      <c r="J2428" s="219"/>
      <c r="K2428" s="218">
        <f t="shared" si="477"/>
        <v>0</v>
      </c>
      <c r="L2428" s="21"/>
    </row>
    <row r="2429" spans="1:12" s="227" customFormat="1" ht="18" x14ac:dyDescent="0.25">
      <c r="A2429" s="228"/>
      <c r="B2429" s="304"/>
      <c r="C2429" s="304"/>
      <c r="D2429" s="282" t="s">
        <v>294</v>
      </c>
      <c r="E2429" s="218">
        <v>3.2</v>
      </c>
      <c r="F2429" s="218">
        <v>4.5</v>
      </c>
      <c r="G2429" s="218">
        <f t="shared" si="475"/>
        <v>15.4</v>
      </c>
      <c r="H2429" s="218">
        <v>3</v>
      </c>
      <c r="I2429" s="218">
        <f t="shared" si="476"/>
        <v>14.4</v>
      </c>
      <c r="J2429" s="219"/>
      <c r="K2429" s="218">
        <f t="shared" si="477"/>
        <v>0</v>
      </c>
      <c r="L2429" s="21"/>
    </row>
    <row r="2430" spans="1:12" s="227" customFormat="1" ht="18" x14ac:dyDescent="0.25">
      <c r="A2430" s="228"/>
      <c r="B2430" s="304"/>
      <c r="C2430" s="304"/>
      <c r="D2430" s="282" t="s">
        <v>295</v>
      </c>
      <c r="E2430" s="218">
        <v>1.55</v>
      </c>
      <c r="F2430" s="218">
        <v>0.95</v>
      </c>
      <c r="G2430" s="218">
        <f t="shared" si="475"/>
        <v>5</v>
      </c>
      <c r="H2430" s="218">
        <v>3</v>
      </c>
      <c r="I2430" s="218">
        <f t="shared" si="476"/>
        <v>1.4724999999999999</v>
      </c>
      <c r="J2430" s="219"/>
      <c r="K2430" s="218">
        <f t="shared" si="477"/>
        <v>0</v>
      </c>
      <c r="L2430" s="21"/>
    </row>
    <row r="2431" spans="1:12" s="227" customFormat="1" ht="18" x14ac:dyDescent="0.25">
      <c r="A2431" s="228"/>
      <c r="B2431" s="304"/>
      <c r="C2431" s="304"/>
      <c r="D2431" s="282"/>
      <c r="E2431" s="218"/>
      <c r="F2431" s="218"/>
      <c r="G2431" s="218"/>
      <c r="H2431" s="218"/>
      <c r="I2431" s="218"/>
      <c r="J2431" s="219"/>
      <c r="K2431" s="311">
        <f>SUM(K2416:K2430)</f>
        <v>12.55</v>
      </c>
      <c r="L2431" s="21"/>
    </row>
    <row r="2432" spans="1:12" s="227" customFormat="1" ht="75" customHeight="1" x14ac:dyDescent="0.25">
      <c r="A2432" s="228"/>
      <c r="B2432" s="312" t="str">
        <f>'Planila Orçamentária'!C200</f>
        <v>Ponto de água fria inc.</v>
      </c>
      <c r="C2432" s="304" t="s">
        <v>98</v>
      </c>
      <c r="D2432" s="282"/>
      <c r="E2432" s="218"/>
      <c r="F2432" s="218"/>
      <c r="G2432" s="218"/>
      <c r="H2432" s="218"/>
      <c r="I2432" s="218"/>
      <c r="J2432" s="219"/>
      <c r="K2432" s="311"/>
      <c r="L2432" s="21"/>
    </row>
    <row r="2433" spans="1:12" s="227" customFormat="1" ht="18" x14ac:dyDescent="0.25">
      <c r="A2433" s="228"/>
      <c r="B2433" s="304"/>
      <c r="C2433" s="304"/>
      <c r="D2433" s="282" t="s">
        <v>282</v>
      </c>
      <c r="E2433" s="218">
        <v>4.3499999999999996</v>
      </c>
      <c r="F2433" s="218">
        <v>4.3</v>
      </c>
      <c r="G2433" s="218">
        <f>E2433*2+F2433*2</f>
        <v>17.299999999999997</v>
      </c>
      <c r="H2433" s="218">
        <v>3</v>
      </c>
      <c r="I2433" s="218">
        <f>E2433*F2433</f>
        <v>18.704999999999998</v>
      </c>
      <c r="J2433" s="219">
        <v>1</v>
      </c>
      <c r="K2433" s="218">
        <f>J2433</f>
        <v>1</v>
      </c>
      <c r="L2433" s="21"/>
    </row>
    <row r="2434" spans="1:12" s="227" customFormat="1" ht="18" x14ac:dyDescent="0.25">
      <c r="A2434" s="228"/>
      <c r="B2434" s="304"/>
      <c r="C2434" s="304"/>
      <c r="D2434" s="282" t="s">
        <v>283</v>
      </c>
      <c r="E2434" s="218">
        <v>2.85</v>
      </c>
      <c r="F2434" s="218">
        <v>4</v>
      </c>
      <c r="G2434" s="218">
        <f t="shared" ref="G2434:G2447" si="478">E2434*2+F2434*2</f>
        <v>13.7</v>
      </c>
      <c r="H2434" s="218">
        <v>3</v>
      </c>
      <c r="I2434" s="218">
        <f t="shared" ref="I2434:I2447" si="479">E2434*F2434</f>
        <v>11.4</v>
      </c>
      <c r="J2434" s="219"/>
      <c r="K2434" s="218">
        <f t="shared" ref="K2434:K2447" si="480">J2434</f>
        <v>0</v>
      </c>
      <c r="L2434" s="21"/>
    </row>
    <row r="2435" spans="1:12" s="227" customFormat="1" ht="18" x14ac:dyDescent="0.25">
      <c r="A2435" s="228"/>
      <c r="B2435" s="304"/>
      <c r="C2435" s="304"/>
      <c r="D2435" s="282" t="s">
        <v>298</v>
      </c>
      <c r="E2435" s="218">
        <v>2.85</v>
      </c>
      <c r="F2435" s="218">
        <v>4</v>
      </c>
      <c r="G2435" s="218">
        <f t="shared" si="478"/>
        <v>13.7</v>
      </c>
      <c r="H2435" s="218">
        <v>3</v>
      </c>
      <c r="I2435" s="218">
        <f t="shared" si="479"/>
        <v>11.4</v>
      </c>
      <c r="J2435" s="219"/>
      <c r="K2435" s="218">
        <f t="shared" si="480"/>
        <v>0</v>
      </c>
      <c r="L2435" s="21"/>
    </row>
    <row r="2436" spans="1:12" s="227" customFormat="1" ht="18" x14ac:dyDescent="0.25">
      <c r="A2436" s="228"/>
      <c r="B2436" s="304"/>
      <c r="C2436" s="304"/>
      <c r="D2436" s="282" t="s">
        <v>284</v>
      </c>
      <c r="E2436" s="218">
        <v>4.3499999999999996</v>
      </c>
      <c r="F2436" s="218">
        <v>4.3499999999999996</v>
      </c>
      <c r="G2436" s="218">
        <f t="shared" si="478"/>
        <v>17.399999999999999</v>
      </c>
      <c r="H2436" s="218">
        <v>3</v>
      </c>
      <c r="I2436" s="218">
        <f t="shared" si="479"/>
        <v>18.922499999999996</v>
      </c>
      <c r="J2436" s="219"/>
      <c r="K2436" s="218">
        <f t="shared" si="480"/>
        <v>0</v>
      </c>
      <c r="L2436" s="21"/>
    </row>
    <row r="2437" spans="1:12" s="227" customFormat="1" ht="18" x14ac:dyDescent="0.25">
      <c r="A2437" s="228"/>
      <c r="B2437" s="304"/>
      <c r="C2437" s="304"/>
      <c r="D2437" s="282" t="s">
        <v>285</v>
      </c>
      <c r="E2437" s="218">
        <v>2.74</v>
      </c>
      <c r="F2437" s="218">
        <v>3</v>
      </c>
      <c r="G2437" s="218">
        <f t="shared" si="478"/>
        <v>11.48</v>
      </c>
      <c r="H2437" s="218">
        <v>3</v>
      </c>
      <c r="I2437" s="218">
        <f t="shared" si="479"/>
        <v>8.2200000000000006</v>
      </c>
      <c r="J2437" s="219"/>
      <c r="K2437" s="218">
        <f t="shared" si="480"/>
        <v>0</v>
      </c>
      <c r="L2437" s="21"/>
    </row>
    <row r="2438" spans="1:12" s="227" customFormat="1" ht="18" x14ac:dyDescent="0.25">
      <c r="A2438" s="228"/>
      <c r="B2438" s="304"/>
      <c r="C2438" s="304"/>
      <c r="D2438" s="282" t="s">
        <v>286</v>
      </c>
      <c r="E2438" s="218">
        <v>1.35</v>
      </c>
      <c r="F2438" s="218">
        <v>10.3</v>
      </c>
      <c r="G2438" s="218">
        <f t="shared" si="478"/>
        <v>23.3</v>
      </c>
      <c r="H2438" s="218">
        <v>3</v>
      </c>
      <c r="I2438" s="218">
        <f t="shared" si="479"/>
        <v>13.905000000000001</v>
      </c>
      <c r="J2438" s="219"/>
      <c r="K2438" s="218">
        <f t="shared" si="480"/>
        <v>0</v>
      </c>
      <c r="L2438" s="21"/>
    </row>
    <row r="2439" spans="1:12" s="227" customFormat="1" ht="18" x14ac:dyDescent="0.25">
      <c r="A2439" s="228"/>
      <c r="B2439" s="304"/>
      <c r="C2439" s="304"/>
      <c r="D2439" s="282" t="s">
        <v>287</v>
      </c>
      <c r="E2439" s="218">
        <v>1.35</v>
      </c>
      <c r="F2439" s="218">
        <v>2.95</v>
      </c>
      <c r="G2439" s="218">
        <f t="shared" si="478"/>
        <v>8.6000000000000014</v>
      </c>
      <c r="H2439" s="218">
        <v>3</v>
      </c>
      <c r="I2439" s="218">
        <f t="shared" si="479"/>
        <v>3.9825000000000004</v>
      </c>
      <c r="J2439" s="219"/>
      <c r="K2439" s="218">
        <f t="shared" si="480"/>
        <v>0</v>
      </c>
      <c r="L2439" s="21"/>
    </row>
    <row r="2440" spans="1:12" s="227" customFormat="1" ht="18" x14ac:dyDescent="0.25">
      <c r="A2440" s="228"/>
      <c r="B2440" s="304"/>
      <c r="C2440" s="304"/>
      <c r="D2440" s="282" t="s">
        <v>288</v>
      </c>
      <c r="E2440" s="218">
        <v>2.74</v>
      </c>
      <c r="F2440" s="218">
        <v>1.3</v>
      </c>
      <c r="G2440" s="218">
        <f t="shared" si="478"/>
        <v>8.08</v>
      </c>
      <c r="H2440" s="218">
        <v>3</v>
      </c>
      <c r="I2440" s="218">
        <f t="shared" si="479"/>
        <v>3.5620000000000003</v>
      </c>
      <c r="J2440" s="219"/>
      <c r="K2440" s="218">
        <f t="shared" si="480"/>
        <v>0</v>
      </c>
      <c r="L2440" s="21"/>
    </row>
    <row r="2441" spans="1:12" s="227" customFormat="1" ht="18" x14ac:dyDescent="0.25">
      <c r="A2441" s="228"/>
      <c r="B2441" s="304"/>
      <c r="C2441" s="304"/>
      <c r="D2441" s="282" t="s">
        <v>291</v>
      </c>
      <c r="E2441" s="218">
        <v>1.8</v>
      </c>
      <c r="F2441" s="218">
        <v>4.45</v>
      </c>
      <c r="G2441" s="218">
        <f t="shared" si="478"/>
        <v>12.5</v>
      </c>
      <c r="H2441" s="218">
        <v>3</v>
      </c>
      <c r="I2441" s="218">
        <f t="shared" si="479"/>
        <v>8.01</v>
      </c>
      <c r="J2441" s="219">
        <v>1</v>
      </c>
      <c r="K2441" s="218">
        <f t="shared" si="480"/>
        <v>1</v>
      </c>
      <c r="L2441" s="21"/>
    </row>
    <row r="2442" spans="1:12" s="227" customFormat="1" ht="18" x14ac:dyDescent="0.25">
      <c r="A2442" s="228"/>
      <c r="B2442" s="304"/>
      <c r="C2442" s="304"/>
      <c r="D2442" s="282" t="s">
        <v>289</v>
      </c>
      <c r="E2442" s="218">
        <v>3.2</v>
      </c>
      <c r="F2442" s="218">
        <v>1.64</v>
      </c>
      <c r="G2442" s="218">
        <f t="shared" si="478"/>
        <v>9.68</v>
      </c>
      <c r="H2442" s="218">
        <v>3</v>
      </c>
      <c r="I2442" s="218">
        <f t="shared" si="479"/>
        <v>5.2480000000000002</v>
      </c>
      <c r="J2442" s="219">
        <v>1</v>
      </c>
      <c r="K2442" s="218">
        <f t="shared" si="480"/>
        <v>1</v>
      </c>
      <c r="L2442" s="21"/>
    </row>
    <row r="2443" spans="1:12" s="227" customFormat="1" ht="18" x14ac:dyDescent="0.25">
      <c r="A2443" s="228"/>
      <c r="B2443" s="304"/>
      <c r="C2443" s="304"/>
      <c r="D2443" s="282" t="s">
        <v>290</v>
      </c>
      <c r="E2443" s="218">
        <v>1.53</v>
      </c>
      <c r="F2443" s="218">
        <v>2</v>
      </c>
      <c r="G2443" s="218">
        <f t="shared" si="478"/>
        <v>7.0600000000000005</v>
      </c>
      <c r="H2443" s="218">
        <v>3</v>
      </c>
      <c r="I2443" s="218">
        <f t="shared" si="479"/>
        <v>3.06</v>
      </c>
      <c r="J2443" s="219"/>
      <c r="K2443" s="218">
        <f t="shared" si="480"/>
        <v>0</v>
      </c>
      <c r="L2443" s="21"/>
    </row>
    <row r="2444" spans="1:12" s="227" customFormat="1" ht="18" x14ac:dyDescent="0.25">
      <c r="A2444" s="228"/>
      <c r="B2444" s="304"/>
      <c r="C2444" s="304"/>
      <c r="D2444" s="282" t="s">
        <v>292</v>
      </c>
      <c r="E2444" s="218">
        <v>1.53</v>
      </c>
      <c r="F2444" s="218">
        <v>2</v>
      </c>
      <c r="G2444" s="218">
        <f t="shared" si="478"/>
        <v>7.0600000000000005</v>
      </c>
      <c r="H2444" s="218">
        <v>3</v>
      </c>
      <c r="I2444" s="218">
        <f t="shared" si="479"/>
        <v>3.06</v>
      </c>
      <c r="J2444" s="219"/>
      <c r="K2444" s="218">
        <f t="shared" si="480"/>
        <v>0</v>
      </c>
      <c r="L2444" s="21"/>
    </row>
    <row r="2445" spans="1:12" s="227" customFormat="1" ht="18" x14ac:dyDescent="0.25">
      <c r="A2445" s="228"/>
      <c r="B2445" s="304"/>
      <c r="C2445" s="304"/>
      <c r="D2445" s="282" t="s">
        <v>293</v>
      </c>
      <c r="E2445" s="218">
        <v>3.2</v>
      </c>
      <c r="F2445" s="218">
        <v>3.4</v>
      </c>
      <c r="G2445" s="218">
        <f t="shared" si="478"/>
        <v>13.2</v>
      </c>
      <c r="H2445" s="218">
        <v>3</v>
      </c>
      <c r="I2445" s="218">
        <f t="shared" si="479"/>
        <v>10.88</v>
      </c>
      <c r="J2445" s="219"/>
      <c r="K2445" s="218">
        <f t="shared" si="480"/>
        <v>0</v>
      </c>
      <c r="L2445" s="21"/>
    </row>
    <row r="2446" spans="1:12" s="227" customFormat="1" ht="18" x14ac:dyDescent="0.25">
      <c r="A2446" s="228"/>
      <c r="B2446" s="304"/>
      <c r="C2446" s="304"/>
      <c r="D2446" s="282" t="s">
        <v>294</v>
      </c>
      <c r="E2446" s="218">
        <v>3.2</v>
      </c>
      <c r="F2446" s="218">
        <v>4.5</v>
      </c>
      <c r="G2446" s="218">
        <f t="shared" si="478"/>
        <v>15.4</v>
      </c>
      <c r="H2446" s="218">
        <v>3</v>
      </c>
      <c r="I2446" s="218">
        <f t="shared" si="479"/>
        <v>14.4</v>
      </c>
      <c r="J2446" s="219">
        <v>1</v>
      </c>
      <c r="K2446" s="218">
        <f t="shared" si="480"/>
        <v>1</v>
      </c>
      <c r="L2446" s="21"/>
    </row>
    <row r="2447" spans="1:12" s="227" customFormat="1" ht="18" x14ac:dyDescent="0.25">
      <c r="A2447" s="228"/>
      <c r="B2447" s="304"/>
      <c r="C2447" s="304"/>
      <c r="D2447" s="282" t="s">
        <v>295</v>
      </c>
      <c r="E2447" s="218">
        <v>1.55</v>
      </c>
      <c r="F2447" s="218">
        <v>0.95</v>
      </c>
      <c r="G2447" s="218">
        <f t="shared" si="478"/>
        <v>5</v>
      </c>
      <c r="H2447" s="218">
        <v>3</v>
      </c>
      <c r="I2447" s="218">
        <f t="shared" si="479"/>
        <v>1.4724999999999999</v>
      </c>
      <c r="J2447" s="219"/>
      <c r="K2447" s="218">
        <f t="shared" si="480"/>
        <v>0</v>
      </c>
      <c r="L2447" s="21"/>
    </row>
    <row r="2448" spans="1:12" s="227" customFormat="1" ht="18" x14ac:dyDescent="0.25">
      <c r="A2448" s="228"/>
      <c r="B2448" s="304"/>
      <c r="C2448" s="304"/>
      <c r="D2448" s="282"/>
      <c r="E2448" s="218"/>
      <c r="F2448" s="218"/>
      <c r="G2448" s="218"/>
      <c r="H2448" s="218"/>
      <c r="I2448" s="218"/>
      <c r="J2448" s="219"/>
      <c r="K2448" s="311">
        <f>SUM(K2433:K2447)</f>
        <v>4</v>
      </c>
      <c r="L2448" s="21"/>
    </row>
    <row r="2449" spans="1:12" s="227" customFormat="1" ht="72" customHeight="1" x14ac:dyDescent="0.25">
      <c r="A2449" s="228"/>
      <c r="B2449" s="312" t="str">
        <f>'Planila Orçamentária'!C201</f>
        <v xml:space="preserve">Ponto de esgoto secundário inc. C. Odonto </v>
      </c>
      <c r="C2449" s="304" t="s">
        <v>98</v>
      </c>
      <c r="D2449" s="282"/>
      <c r="E2449" s="218"/>
      <c r="F2449" s="218"/>
      <c r="G2449" s="218"/>
      <c r="H2449" s="218"/>
      <c r="I2449" s="218"/>
      <c r="J2449" s="219"/>
      <c r="K2449" s="311"/>
      <c r="L2449" s="21"/>
    </row>
    <row r="2450" spans="1:12" s="227" customFormat="1" ht="18" x14ac:dyDescent="0.25">
      <c r="A2450" s="228"/>
      <c r="B2450" s="304"/>
      <c r="C2450" s="304"/>
      <c r="D2450" s="282" t="s">
        <v>282</v>
      </c>
      <c r="E2450" s="218">
        <v>4.3499999999999996</v>
      </c>
      <c r="F2450" s="218">
        <v>4.3</v>
      </c>
      <c r="G2450" s="218">
        <f>E2450*2+F2450*2</f>
        <v>17.299999999999997</v>
      </c>
      <c r="H2450" s="218">
        <v>3</v>
      </c>
      <c r="I2450" s="218">
        <f>E2450*F2450</f>
        <v>18.704999999999998</v>
      </c>
      <c r="J2450" s="219"/>
      <c r="K2450" s="218">
        <f>J2450</f>
        <v>0</v>
      </c>
      <c r="L2450" s="21"/>
    </row>
    <row r="2451" spans="1:12" s="227" customFormat="1" ht="18" x14ac:dyDescent="0.25">
      <c r="A2451" s="228"/>
      <c r="B2451" s="304"/>
      <c r="C2451" s="304"/>
      <c r="D2451" s="282" t="s">
        <v>283</v>
      </c>
      <c r="E2451" s="218">
        <v>2.85</v>
      </c>
      <c r="F2451" s="218">
        <v>4</v>
      </c>
      <c r="G2451" s="218">
        <f t="shared" ref="G2451:G2464" si="481">E2451*2+F2451*2</f>
        <v>13.7</v>
      </c>
      <c r="H2451" s="218">
        <v>3</v>
      </c>
      <c r="I2451" s="218">
        <f t="shared" ref="I2451:I2464" si="482">E2451*F2451</f>
        <v>11.4</v>
      </c>
      <c r="J2451" s="219"/>
      <c r="K2451" s="218">
        <f t="shared" ref="K2451:K2464" si="483">J2451</f>
        <v>0</v>
      </c>
      <c r="L2451" s="21"/>
    </row>
    <row r="2452" spans="1:12" s="227" customFormat="1" ht="18" x14ac:dyDescent="0.25">
      <c r="A2452" s="228"/>
      <c r="B2452" s="304"/>
      <c r="C2452" s="304"/>
      <c r="D2452" s="282" t="s">
        <v>298</v>
      </c>
      <c r="E2452" s="218">
        <v>2.85</v>
      </c>
      <c r="F2452" s="218">
        <v>4</v>
      </c>
      <c r="G2452" s="218">
        <f t="shared" si="481"/>
        <v>13.7</v>
      </c>
      <c r="H2452" s="218">
        <v>3</v>
      </c>
      <c r="I2452" s="218">
        <f t="shared" si="482"/>
        <v>11.4</v>
      </c>
      <c r="J2452" s="219"/>
      <c r="K2452" s="218">
        <f t="shared" si="483"/>
        <v>0</v>
      </c>
      <c r="L2452" s="21"/>
    </row>
    <row r="2453" spans="1:12" s="227" customFormat="1" ht="18" x14ac:dyDescent="0.25">
      <c r="A2453" s="228"/>
      <c r="B2453" s="304"/>
      <c r="C2453" s="304"/>
      <c r="D2453" s="282" t="s">
        <v>284</v>
      </c>
      <c r="E2453" s="218">
        <v>4.3499999999999996</v>
      </c>
      <c r="F2453" s="218">
        <v>4.3499999999999996</v>
      </c>
      <c r="G2453" s="218">
        <f t="shared" si="481"/>
        <v>17.399999999999999</v>
      </c>
      <c r="H2453" s="218">
        <v>3</v>
      </c>
      <c r="I2453" s="218">
        <f t="shared" si="482"/>
        <v>18.922499999999996</v>
      </c>
      <c r="J2453" s="219"/>
      <c r="K2453" s="218">
        <f t="shared" si="483"/>
        <v>0</v>
      </c>
      <c r="L2453" s="21"/>
    </row>
    <row r="2454" spans="1:12" s="227" customFormat="1" ht="18" x14ac:dyDescent="0.25">
      <c r="A2454" s="228"/>
      <c r="B2454" s="304"/>
      <c r="C2454" s="304"/>
      <c r="D2454" s="282" t="s">
        <v>285</v>
      </c>
      <c r="E2454" s="218">
        <v>2.74</v>
      </c>
      <c r="F2454" s="218">
        <v>3</v>
      </c>
      <c r="G2454" s="218">
        <f t="shared" si="481"/>
        <v>11.48</v>
      </c>
      <c r="H2454" s="218">
        <v>3</v>
      </c>
      <c r="I2454" s="218">
        <f t="shared" si="482"/>
        <v>8.2200000000000006</v>
      </c>
      <c r="J2454" s="219"/>
      <c r="K2454" s="218">
        <f t="shared" si="483"/>
        <v>0</v>
      </c>
      <c r="L2454" s="21"/>
    </row>
    <row r="2455" spans="1:12" s="227" customFormat="1" ht="18" x14ac:dyDescent="0.25">
      <c r="A2455" s="228"/>
      <c r="B2455" s="304"/>
      <c r="C2455" s="304"/>
      <c r="D2455" s="282" t="s">
        <v>286</v>
      </c>
      <c r="E2455" s="218">
        <v>1.35</v>
      </c>
      <c r="F2455" s="218">
        <v>10.3</v>
      </c>
      <c r="G2455" s="218">
        <f t="shared" si="481"/>
        <v>23.3</v>
      </c>
      <c r="H2455" s="218">
        <v>3</v>
      </c>
      <c r="I2455" s="218">
        <f t="shared" si="482"/>
        <v>13.905000000000001</v>
      </c>
      <c r="J2455" s="219"/>
      <c r="K2455" s="218">
        <f t="shared" si="483"/>
        <v>0</v>
      </c>
      <c r="L2455" s="21"/>
    </row>
    <row r="2456" spans="1:12" s="227" customFormat="1" ht="18" x14ac:dyDescent="0.25">
      <c r="A2456" s="228"/>
      <c r="B2456" s="304"/>
      <c r="C2456" s="304"/>
      <c r="D2456" s="282" t="s">
        <v>287</v>
      </c>
      <c r="E2456" s="218">
        <v>1.35</v>
      </c>
      <c r="F2456" s="218">
        <v>2.95</v>
      </c>
      <c r="G2456" s="218">
        <f t="shared" si="481"/>
        <v>8.6000000000000014</v>
      </c>
      <c r="H2456" s="218">
        <v>3</v>
      </c>
      <c r="I2456" s="218">
        <f t="shared" si="482"/>
        <v>3.9825000000000004</v>
      </c>
      <c r="J2456" s="219"/>
      <c r="K2456" s="218">
        <f t="shared" si="483"/>
        <v>0</v>
      </c>
      <c r="L2456" s="21"/>
    </row>
    <row r="2457" spans="1:12" s="227" customFormat="1" ht="18" x14ac:dyDescent="0.25">
      <c r="A2457" s="228"/>
      <c r="B2457" s="304"/>
      <c r="C2457" s="304"/>
      <c r="D2457" s="282" t="s">
        <v>288</v>
      </c>
      <c r="E2457" s="218">
        <v>2.74</v>
      </c>
      <c r="F2457" s="218">
        <v>1.3</v>
      </c>
      <c r="G2457" s="218">
        <f t="shared" si="481"/>
        <v>8.08</v>
      </c>
      <c r="H2457" s="218">
        <v>3</v>
      </c>
      <c r="I2457" s="218">
        <f t="shared" si="482"/>
        <v>3.5620000000000003</v>
      </c>
      <c r="J2457" s="219"/>
      <c r="K2457" s="218">
        <f t="shared" si="483"/>
        <v>0</v>
      </c>
      <c r="L2457" s="21"/>
    </row>
    <row r="2458" spans="1:12" s="227" customFormat="1" ht="18" x14ac:dyDescent="0.25">
      <c r="A2458" s="228"/>
      <c r="B2458" s="304"/>
      <c r="C2458" s="304"/>
      <c r="D2458" s="282" t="s">
        <v>291</v>
      </c>
      <c r="E2458" s="218">
        <v>1.8</v>
      </c>
      <c r="F2458" s="218">
        <v>4.45</v>
      </c>
      <c r="G2458" s="218">
        <f t="shared" si="481"/>
        <v>12.5</v>
      </c>
      <c r="H2458" s="218">
        <v>3</v>
      </c>
      <c r="I2458" s="218">
        <f t="shared" si="482"/>
        <v>8.01</v>
      </c>
      <c r="J2458" s="219"/>
      <c r="K2458" s="218">
        <f t="shared" si="483"/>
        <v>0</v>
      </c>
      <c r="L2458" s="21"/>
    </row>
    <row r="2459" spans="1:12" s="227" customFormat="1" ht="18" x14ac:dyDescent="0.25">
      <c r="A2459" s="228"/>
      <c r="B2459" s="304"/>
      <c r="C2459" s="304"/>
      <c r="D2459" s="282" t="s">
        <v>289</v>
      </c>
      <c r="E2459" s="218">
        <v>3.2</v>
      </c>
      <c r="F2459" s="218">
        <v>1.64</v>
      </c>
      <c r="G2459" s="218">
        <f t="shared" si="481"/>
        <v>9.68</v>
      </c>
      <c r="H2459" s="218">
        <v>3</v>
      </c>
      <c r="I2459" s="218">
        <f t="shared" si="482"/>
        <v>5.2480000000000002</v>
      </c>
      <c r="J2459" s="219"/>
      <c r="K2459" s="218">
        <f t="shared" si="483"/>
        <v>0</v>
      </c>
      <c r="L2459" s="21"/>
    </row>
    <row r="2460" spans="1:12" s="227" customFormat="1" ht="18" x14ac:dyDescent="0.25">
      <c r="A2460" s="228"/>
      <c r="B2460" s="304"/>
      <c r="C2460" s="304"/>
      <c r="D2460" s="282" t="s">
        <v>290</v>
      </c>
      <c r="E2460" s="218">
        <v>1.53</v>
      </c>
      <c r="F2460" s="218">
        <v>2</v>
      </c>
      <c r="G2460" s="218">
        <f t="shared" si="481"/>
        <v>7.0600000000000005</v>
      </c>
      <c r="H2460" s="218">
        <v>3</v>
      </c>
      <c r="I2460" s="218">
        <f t="shared" si="482"/>
        <v>3.06</v>
      </c>
      <c r="J2460" s="219"/>
      <c r="K2460" s="218">
        <f t="shared" si="483"/>
        <v>0</v>
      </c>
      <c r="L2460" s="21"/>
    </row>
    <row r="2461" spans="1:12" s="227" customFormat="1" ht="18" x14ac:dyDescent="0.25">
      <c r="A2461" s="228"/>
      <c r="B2461" s="304"/>
      <c r="C2461" s="304"/>
      <c r="D2461" s="282" t="s">
        <v>292</v>
      </c>
      <c r="E2461" s="218">
        <v>1.53</v>
      </c>
      <c r="F2461" s="218">
        <v>2</v>
      </c>
      <c r="G2461" s="218">
        <f t="shared" si="481"/>
        <v>7.0600000000000005</v>
      </c>
      <c r="H2461" s="218">
        <v>3</v>
      </c>
      <c r="I2461" s="218">
        <f t="shared" si="482"/>
        <v>3.06</v>
      </c>
      <c r="J2461" s="219"/>
      <c r="K2461" s="218">
        <f t="shared" si="483"/>
        <v>0</v>
      </c>
      <c r="L2461" s="21"/>
    </row>
    <row r="2462" spans="1:12" s="227" customFormat="1" ht="18" x14ac:dyDescent="0.25">
      <c r="A2462" s="228"/>
      <c r="B2462" s="304"/>
      <c r="C2462" s="304"/>
      <c r="D2462" s="282" t="s">
        <v>293</v>
      </c>
      <c r="E2462" s="218">
        <v>3.2</v>
      </c>
      <c r="F2462" s="218">
        <v>3.4</v>
      </c>
      <c r="G2462" s="218">
        <f t="shared" si="481"/>
        <v>13.2</v>
      </c>
      <c r="H2462" s="218">
        <v>3</v>
      </c>
      <c r="I2462" s="218">
        <f t="shared" si="482"/>
        <v>10.88</v>
      </c>
      <c r="J2462" s="219"/>
      <c r="K2462" s="218">
        <f t="shared" si="483"/>
        <v>0</v>
      </c>
      <c r="L2462" s="21"/>
    </row>
    <row r="2463" spans="1:12" s="227" customFormat="1" ht="18" x14ac:dyDescent="0.25">
      <c r="A2463" s="228"/>
      <c r="B2463" s="304"/>
      <c r="C2463" s="304"/>
      <c r="D2463" s="282" t="s">
        <v>294</v>
      </c>
      <c r="E2463" s="218">
        <v>3.2</v>
      </c>
      <c r="F2463" s="218">
        <v>4.5</v>
      </c>
      <c r="G2463" s="218">
        <f t="shared" si="481"/>
        <v>15.4</v>
      </c>
      <c r="H2463" s="218">
        <v>3</v>
      </c>
      <c r="I2463" s="218">
        <f t="shared" si="482"/>
        <v>14.4</v>
      </c>
      <c r="J2463" s="219"/>
      <c r="K2463" s="218">
        <f t="shared" si="483"/>
        <v>0</v>
      </c>
      <c r="L2463" s="21"/>
    </row>
    <row r="2464" spans="1:12" s="227" customFormat="1" ht="18" x14ac:dyDescent="0.25">
      <c r="A2464" s="228"/>
      <c r="B2464" s="304"/>
      <c r="C2464" s="304"/>
      <c r="D2464" s="282" t="s">
        <v>295</v>
      </c>
      <c r="E2464" s="218">
        <v>1.55</v>
      </c>
      <c r="F2464" s="218">
        <v>0.95</v>
      </c>
      <c r="G2464" s="218">
        <f t="shared" si="481"/>
        <v>5</v>
      </c>
      <c r="H2464" s="218">
        <v>3</v>
      </c>
      <c r="I2464" s="218">
        <f t="shared" si="482"/>
        <v>1.4724999999999999</v>
      </c>
      <c r="J2464" s="219"/>
      <c r="K2464" s="218">
        <f t="shared" si="483"/>
        <v>0</v>
      </c>
      <c r="L2464" s="21"/>
    </row>
    <row r="2465" spans="1:12" s="227" customFormat="1" ht="18" x14ac:dyDescent="0.25">
      <c r="A2465" s="228"/>
      <c r="B2465" s="304"/>
      <c r="C2465" s="304"/>
      <c r="D2465" s="282"/>
      <c r="E2465" s="218"/>
      <c r="F2465" s="218"/>
      <c r="G2465" s="218"/>
      <c r="H2465" s="218"/>
      <c r="I2465" s="218"/>
      <c r="J2465" s="219"/>
      <c r="K2465" s="311">
        <f>SUM(K2450:K2464)</f>
        <v>0</v>
      </c>
      <c r="L2465" s="21"/>
    </row>
    <row r="2466" spans="1:12" s="281" customFormat="1" ht="18" x14ac:dyDescent="0.25">
      <c r="A2466" s="228"/>
      <c r="B2466" s="308" t="str">
        <f>'Planila Orçamentária'!C202</f>
        <v>REVESTIMENTO</v>
      </c>
      <c r="C2466" s="308"/>
      <c r="D2466" s="309"/>
      <c r="E2466" s="309"/>
      <c r="F2466" s="308"/>
      <c r="G2466" s="309"/>
      <c r="H2466" s="310"/>
      <c r="I2466" s="310"/>
      <c r="J2466" s="310"/>
      <c r="K2466" s="310"/>
      <c r="L2466" s="21"/>
    </row>
    <row r="2467" spans="1:12" s="227" customFormat="1" ht="55.5" customHeight="1" x14ac:dyDescent="0.25">
      <c r="A2467" s="228"/>
      <c r="B2467" s="313" t="str">
        <f>'Planila Orçamentária'!C203</f>
        <v>Chapisco de aderência parede</v>
      </c>
      <c r="C2467" s="314" t="s">
        <v>16</v>
      </c>
      <c r="D2467" s="315"/>
      <c r="E2467" s="218"/>
      <c r="F2467" s="218"/>
      <c r="G2467" s="218"/>
      <c r="H2467" s="218"/>
      <c r="I2467" s="218"/>
      <c r="J2467" s="219"/>
      <c r="K2467" s="311"/>
      <c r="L2467" s="21"/>
    </row>
    <row r="2468" spans="1:12" s="227" customFormat="1" ht="18" x14ac:dyDescent="0.25">
      <c r="A2468" s="228"/>
      <c r="B2468" s="304"/>
      <c r="C2468" s="304"/>
      <c r="D2468" s="282" t="s">
        <v>282</v>
      </c>
      <c r="E2468" s="218">
        <v>4.3499999999999996</v>
      </c>
      <c r="F2468" s="218">
        <v>4.3</v>
      </c>
      <c r="G2468" s="218">
        <f>E2468*2+F2468*2</f>
        <v>17.299999999999997</v>
      </c>
      <c r="H2468" s="218">
        <v>3</v>
      </c>
      <c r="I2468" s="218">
        <f>E2468*F2468</f>
        <v>18.704999999999998</v>
      </c>
      <c r="J2468" s="219"/>
      <c r="K2468" s="218">
        <f>J2468</f>
        <v>0</v>
      </c>
      <c r="L2468" s="21"/>
    </row>
    <row r="2469" spans="1:12" s="227" customFormat="1" ht="18" x14ac:dyDescent="0.25">
      <c r="A2469" s="228"/>
      <c r="B2469" s="304"/>
      <c r="C2469" s="304"/>
      <c r="D2469" s="282" t="s">
        <v>283</v>
      </c>
      <c r="E2469" s="218">
        <v>2.85</v>
      </c>
      <c r="F2469" s="218">
        <v>4</v>
      </c>
      <c r="G2469" s="218">
        <f t="shared" ref="G2469:G2482" si="484">E2469*2+F2469*2</f>
        <v>13.7</v>
      </c>
      <c r="H2469" s="218">
        <v>3</v>
      </c>
      <c r="I2469" s="218">
        <f t="shared" ref="I2469:I2482" si="485">E2469*F2469</f>
        <v>11.4</v>
      </c>
      <c r="J2469" s="219"/>
      <c r="K2469" s="218">
        <f t="shared" ref="K2469:K2482" si="486">J2469</f>
        <v>0</v>
      </c>
      <c r="L2469" s="21"/>
    </row>
    <row r="2470" spans="1:12" s="227" customFormat="1" ht="18" x14ac:dyDescent="0.25">
      <c r="A2470" s="228"/>
      <c r="B2470" s="304"/>
      <c r="C2470" s="304"/>
      <c r="D2470" s="282" t="s">
        <v>298</v>
      </c>
      <c r="E2470" s="218">
        <v>2.85</v>
      </c>
      <c r="F2470" s="218">
        <v>4</v>
      </c>
      <c r="G2470" s="218">
        <f t="shared" si="484"/>
        <v>13.7</v>
      </c>
      <c r="H2470" s="218">
        <v>3</v>
      </c>
      <c r="I2470" s="218">
        <f t="shared" si="485"/>
        <v>11.4</v>
      </c>
      <c r="J2470" s="219"/>
      <c r="K2470" s="218">
        <f t="shared" si="486"/>
        <v>0</v>
      </c>
      <c r="L2470" s="21"/>
    </row>
    <row r="2471" spans="1:12" s="227" customFormat="1" ht="18" x14ac:dyDescent="0.25">
      <c r="A2471" s="228"/>
      <c r="B2471" s="304"/>
      <c r="C2471" s="304"/>
      <c r="D2471" s="282" t="s">
        <v>284</v>
      </c>
      <c r="E2471" s="218">
        <v>4.3499999999999996</v>
      </c>
      <c r="F2471" s="218">
        <v>4.3499999999999996</v>
      </c>
      <c r="G2471" s="218">
        <f t="shared" si="484"/>
        <v>17.399999999999999</v>
      </c>
      <c r="H2471" s="218">
        <v>3</v>
      </c>
      <c r="I2471" s="218">
        <f t="shared" si="485"/>
        <v>18.922499999999996</v>
      </c>
      <c r="J2471" s="219"/>
      <c r="K2471" s="218">
        <f t="shared" si="486"/>
        <v>0</v>
      </c>
      <c r="L2471" s="21"/>
    </row>
    <row r="2472" spans="1:12" s="227" customFormat="1" ht="18" x14ac:dyDescent="0.25">
      <c r="A2472" s="228"/>
      <c r="B2472" s="304"/>
      <c r="C2472" s="304"/>
      <c r="D2472" s="282" t="s">
        <v>285</v>
      </c>
      <c r="E2472" s="218">
        <v>2.74</v>
      </c>
      <c r="F2472" s="218">
        <v>3</v>
      </c>
      <c r="G2472" s="218">
        <f t="shared" si="484"/>
        <v>11.48</v>
      </c>
      <c r="H2472" s="218">
        <v>3</v>
      </c>
      <c r="I2472" s="218">
        <f t="shared" si="485"/>
        <v>8.2200000000000006</v>
      </c>
      <c r="J2472" s="219"/>
      <c r="K2472" s="218">
        <f t="shared" si="486"/>
        <v>0</v>
      </c>
      <c r="L2472" s="21"/>
    </row>
    <row r="2473" spans="1:12" s="227" customFormat="1" ht="18" x14ac:dyDescent="0.25">
      <c r="A2473" s="228"/>
      <c r="B2473" s="304"/>
      <c r="C2473" s="304"/>
      <c r="D2473" s="282" t="s">
        <v>286</v>
      </c>
      <c r="E2473" s="218">
        <v>1.35</v>
      </c>
      <c r="F2473" s="218">
        <v>10.3</v>
      </c>
      <c r="G2473" s="218">
        <f t="shared" si="484"/>
        <v>23.3</v>
      </c>
      <c r="H2473" s="218">
        <v>3</v>
      </c>
      <c r="I2473" s="218">
        <f t="shared" si="485"/>
        <v>13.905000000000001</v>
      </c>
      <c r="J2473" s="219"/>
      <c r="K2473" s="218">
        <f t="shared" si="486"/>
        <v>0</v>
      </c>
      <c r="L2473" s="21"/>
    </row>
    <row r="2474" spans="1:12" s="227" customFormat="1" ht="18" x14ac:dyDescent="0.25">
      <c r="A2474" s="228"/>
      <c r="B2474" s="304"/>
      <c r="C2474" s="304"/>
      <c r="D2474" s="282" t="s">
        <v>287</v>
      </c>
      <c r="E2474" s="218">
        <v>1.35</v>
      </c>
      <c r="F2474" s="218">
        <v>2.95</v>
      </c>
      <c r="G2474" s="218">
        <f t="shared" si="484"/>
        <v>8.6000000000000014</v>
      </c>
      <c r="H2474" s="218">
        <v>3</v>
      </c>
      <c r="I2474" s="218">
        <f t="shared" si="485"/>
        <v>3.9825000000000004</v>
      </c>
      <c r="J2474" s="219"/>
      <c r="K2474" s="218">
        <f t="shared" si="486"/>
        <v>0</v>
      </c>
      <c r="L2474" s="21"/>
    </row>
    <row r="2475" spans="1:12" s="227" customFormat="1" ht="18" x14ac:dyDescent="0.25">
      <c r="A2475" s="228"/>
      <c r="B2475" s="304"/>
      <c r="C2475" s="304"/>
      <c r="D2475" s="282" t="s">
        <v>288</v>
      </c>
      <c r="E2475" s="218">
        <v>2.74</v>
      </c>
      <c r="F2475" s="218">
        <v>1.3</v>
      </c>
      <c r="G2475" s="218">
        <f t="shared" si="484"/>
        <v>8.08</v>
      </c>
      <c r="H2475" s="218">
        <v>3</v>
      </c>
      <c r="I2475" s="218">
        <f t="shared" si="485"/>
        <v>3.5620000000000003</v>
      </c>
      <c r="J2475" s="219"/>
      <c r="K2475" s="218">
        <f t="shared" si="486"/>
        <v>0</v>
      </c>
      <c r="L2475" s="21"/>
    </row>
    <row r="2476" spans="1:12" s="227" customFormat="1" ht="18" x14ac:dyDescent="0.25">
      <c r="A2476" s="228"/>
      <c r="B2476" s="304"/>
      <c r="C2476" s="304"/>
      <c r="D2476" s="282" t="s">
        <v>291</v>
      </c>
      <c r="E2476" s="218">
        <v>1.8</v>
      </c>
      <c r="F2476" s="218">
        <v>4.45</v>
      </c>
      <c r="G2476" s="218">
        <f t="shared" si="484"/>
        <v>12.5</v>
      </c>
      <c r="H2476" s="218">
        <v>3</v>
      </c>
      <c r="I2476" s="218">
        <f t="shared" si="485"/>
        <v>8.01</v>
      </c>
      <c r="J2476" s="219"/>
      <c r="K2476" s="218">
        <f t="shared" si="486"/>
        <v>0</v>
      </c>
      <c r="L2476" s="21"/>
    </row>
    <row r="2477" spans="1:12" s="227" customFormat="1" ht="18" x14ac:dyDescent="0.25">
      <c r="A2477" s="228"/>
      <c r="B2477" s="304"/>
      <c r="C2477" s="304"/>
      <c r="D2477" s="282" t="s">
        <v>289</v>
      </c>
      <c r="E2477" s="218">
        <v>3.2</v>
      </c>
      <c r="F2477" s="218">
        <v>1.64</v>
      </c>
      <c r="G2477" s="218">
        <f t="shared" si="484"/>
        <v>9.68</v>
      </c>
      <c r="H2477" s="218">
        <v>3</v>
      </c>
      <c r="I2477" s="218">
        <f t="shared" si="485"/>
        <v>5.2480000000000002</v>
      </c>
      <c r="J2477" s="219"/>
      <c r="K2477" s="218">
        <f t="shared" si="486"/>
        <v>0</v>
      </c>
      <c r="L2477" s="21"/>
    </row>
    <row r="2478" spans="1:12" s="227" customFormat="1" ht="18" x14ac:dyDescent="0.25">
      <c r="A2478" s="228"/>
      <c r="B2478" s="304"/>
      <c r="C2478" s="304"/>
      <c r="D2478" s="282" t="s">
        <v>290</v>
      </c>
      <c r="E2478" s="218">
        <v>1.53</v>
      </c>
      <c r="F2478" s="218">
        <v>2</v>
      </c>
      <c r="G2478" s="218">
        <f t="shared" si="484"/>
        <v>7.0600000000000005</v>
      </c>
      <c r="H2478" s="218">
        <v>3</v>
      </c>
      <c r="I2478" s="218">
        <f t="shared" si="485"/>
        <v>3.06</v>
      </c>
      <c r="J2478" s="219"/>
      <c r="K2478" s="218">
        <f t="shared" si="486"/>
        <v>0</v>
      </c>
      <c r="L2478" s="21"/>
    </row>
    <row r="2479" spans="1:12" s="227" customFormat="1" ht="18" x14ac:dyDescent="0.25">
      <c r="A2479" s="228"/>
      <c r="B2479" s="304"/>
      <c r="C2479" s="304"/>
      <c r="D2479" s="282" t="s">
        <v>292</v>
      </c>
      <c r="E2479" s="218">
        <v>1.53</v>
      </c>
      <c r="F2479" s="218">
        <v>2</v>
      </c>
      <c r="G2479" s="218">
        <f t="shared" si="484"/>
        <v>7.0600000000000005</v>
      </c>
      <c r="H2479" s="218">
        <v>3</v>
      </c>
      <c r="I2479" s="218">
        <f t="shared" si="485"/>
        <v>3.06</v>
      </c>
      <c r="J2479" s="219"/>
      <c r="K2479" s="218">
        <f t="shared" si="486"/>
        <v>0</v>
      </c>
      <c r="L2479" s="21"/>
    </row>
    <row r="2480" spans="1:12" s="227" customFormat="1" ht="18" x14ac:dyDescent="0.25">
      <c r="A2480" s="228"/>
      <c r="B2480" s="304"/>
      <c r="C2480" s="304"/>
      <c r="D2480" s="282" t="s">
        <v>293</v>
      </c>
      <c r="E2480" s="218">
        <v>3.2</v>
      </c>
      <c r="F2480" s="218">
        <v>3.4</v>
      </c>
      <c r="G2480" s="218">
        <f t="shared" si="484"/>
        <v>13.2</v>
      </c>
      <c r="H2480" s="218">
        <v>3</v>
      </c>
      <c r="I2480" s="218">
        <f t="shared" si="485"/>
        <v>10.88</v>
      </c>
      <c r="J2480" s="219"/>
      <c r="K2480" s="218">
        <f t="shared" si="486"/>
        <v>0</v>
      </c>
      <c r="L2480" s="21"/>
    </row>
    <row r="2481" spans="1:12" s="227" customFormat="1" ht="18" x14ac:dyDescent="0.25">
      <c r="A2481" s="228"/>
      <c r="B2481" s="304"/>
      <c r="C2481" s="304"/>
      <c r="D2481" s="282" t="s">
        <v>294</v>
      </c>
      <c r="E2481" s="218">
        <v>3.2</v>
      </c>
      <c r="F2481" s="218">
        <v>4.5</v>
      </c>
      <c r="G2481" s="218">
        <f t="shared" si="484"/>
        <v>15.4</v>
      </c>
      <c r="H2481" s="218">
        <v>3</v>
      </c>
      <c r="I2481" s="218">
        <f t="shared" si="485"/>
        <v>14.4</v>
      </c>
      <c r="J2481" s="219"/>
      <c r="K2481" s="218">
        <f t="shared" si="486"/>
        <v>0</v>
      </c>
      <c r="L2481" s="21"/>
    </row>
    <row r="2482" spans="1:12" s="227" customFormat="1" ht="18" x14ac:dyDescent="0.25">
      <c r="A2482" s="228"/>
      <c r="B2482" s="304"/>
      <c r="C2482" s="304"/>
      <c r="D2482" s="282" t="s">
        <v>295</v>
      </c>
      <c r="E2482" s="218">
        <v>1.55</v>
      </c>
      <c r="F2482" s="218">
        <v>0.95</v>
      </c>
      <c r="G2482" s="218">
        <f t="shared" si="484"/>
        <v>5</v>
      </c>
      <c r="H2482" s="218">
        <v>3</v>
      </c>
      <c r="I2482" s="218">
        <f t="shared" si="485"/>
        <v>1.4724999999999999</v>
      </c>
      <c r="J2482" s="219"/>
      <c r="K2482" s="218">
        <f t="shared" si="486"/>
        <v>0</v>
      </c>
      <c r="L2482" s="21"/>
    </row>
    <row r="2483" spans="1:12" s="227" customFormat="1" ht="18" x14ac:dyDescent="0.25">
      <c r="A2483" s="228"/>
      <c r="B2483" s="304"/>
      <c r="C2483" s="304"/>
      <c r="D2483" s="282"/>
      <c r="E2483" s="218"/>
      <c r="F2483" s="218"/>
      <c r="G2483" s="218"/>
      <c r="H2483" s="218"/>
      <c r="I2483" s="218"/>
      <c r="J2483" s="219"/>
      <c r="K2483" s="311">
        <f>SUM(K2468:K2482)</f>
        <v>0</v>
      </c>
      <c r="L2483" s="21"/>
    </row>
    <row r="2484" spans="1:12" s="227" customFormat="1" ht="69" customHeight="1" x14ac:dyDescent="0.25">
      <c r="A2484" s="228"/>
      <c r="B2484" s="312" t="str">
        <f>'Planila Orçamentária'!C204</f>
        <v xml:space="preserve">Chapisco de aderência forro </v>
      </c>
      <c r="C2484" s="304" t="s">
        <v>16</v>
      </c>
      <c r="D2484" s="282"/>
      <c r="E2484" s="218"/>
      <c r="F2484" s="218"/>
      <c r="G2484" s="218"/>
      <c r="H2484" s="218"/>
      <c r="I2484" s="218"/>
      <c r="J2484" s="219"/>
      <c r="K2484" s="311"/>
      <c r="L2484" s="21"/>
    </row>
    <row r="2485" spans="1:12" s="227" customFormat="1" ht="18" x14ac:dyDescent="0.25">
      <c r="A2485" s="228"/>
      <c r="B2485" s="304"/>
      <c r="C2485" s="304"/>
      <c r="D2485" s="282" t="s">
        <v>282</v>
      </c>
      <c r="E2485" s="218">
        <v>4.3499999999999996</v>
      </c>
      <c r="F2485" s="218">
        <v>4.3</v>
      </c>
      <c r="G2485" s="218">
        <f>E2485*2+F2485*2</f>
        <v>17.299999999999997</v>
      </c>
      <c r="H2485" s="218">
        <v>3</v>
      </c>
      <c r="I2485" s="218">
        <f>E2485*F2485</f>
        <v>18.704999999999998</v>
      </c>
      <c r="J2485" s="219"/>
      <c r="K2485" s="218">
        <f>J2485</f>
        <v>0</v>
      </c>
      <c r="L2485" s="21"/>
    </row>
    <row r="2486" spans="1:12" s="227" customFormat="1" ht="18" x14ac:dyDescent="0.25">
      <c r="A2486" s="228"/>
      <c r="B2486" s="304"/>
      <c r="C2486" s="304"/>
      <c r="D2486" s="282" t="s">
        <v>283</v>
      </c>
      <c r="E2486" s="218">
        <v>2.85</v>
      </c>
      <c r="F2486" s="218">
        <v>4</v>
      </c>
      <c r="G2486" s="218">
        <f t="shared" ref="G2486:G2499" si="487">E2486*2+F2486*2</f>
        <v>13.7</v>
      </c>
      <c r="H2486" s="218">
        <v>3</v>
      </c>
      <c r="I2486" s="218">
        <f t="shared" ref="I2486:I2499" si="488">E2486*F2486</f>
        <v>11.4</v>
      </c>
      <c r="J2486" s="219"/>
      <c r="K2486" s="218">
        <f t="shared" ref="K2486:K2499" si="489">J2486</f>
        <v>0</v>
      </c>
      <c r="L2486" s="21"/>
    </row>
    <row r="2487" spans="1:12" s="227" customFormat="1" ht="18" x14ac:dyDescent="0.25">
      <c r="A2487" s="228"/>
      <c r="B2487" s="304"/>
      <c r="C2487" s="304"/>
      <c r="D2487" s="282" t="s">
        <v>298</v>
      </c>
      <c r="E2487" s="218">
        <v>2.85</v>
      </c>
      <c r="F2487" s="218">
        <v>4</v>
      </c>
      <c r="G2487" s="218">
        <f t="shared" si="487"/>
        <v>13.7</v>
      </c>
      <c r="H2487" s="218">
        <v>3</v>
      </c>
      <c r="I2487" s="218">
        <f t="shared" si="488"/>
        <v>11.4</v>
      </c>
      <c r="J2487" s="219"/>
      <c r="K2487" s="218">
        <f t="shared" si="489"/>
        <v>0</v>
      </c>
      <c r="L2487" s="21"/>
    </row>
    <row r="2488" spans="1:12" s="227" customFormat="1" ht="18" x14ac:dyDescent="0.25">
      <c r="A2488" s="228"/>
      <c r="B2488" s="304"/>
      <c r="C2488" s="304"/>
      <c r="D2488" s="282" t="s">
        <v>284</v>
      </c>
      <c r="E2488" s="218">
        <v>4.3499999999999996</v>
      </c>
      <c r="F2488" s="218">
        <v>4.3499999999999996</v>
      </c>
      <c r="G2488" s="218">
        <f t="shared" si="487"/>
        <v>17.399999999999999</v>
      </c>
      <c r="H2488" s="218">
        <v>3</v>
      </c>
      <c r="I2488" s="218">
        <f t="shared" si="488"/>
        <v>18.922499999999996</v>
      </c>
      <c r="J2488" s="219"/>
      <c r="K2488" s="218">
        <f t="shared" si="489"/>
        <v>0</v>
      </c>
      <c r="L2488" s="21"/>
    </row>
    <row r="2489" spans="1:12" s="227" customFormat="1" ht="18" x14ac:dyDescent="0.25">
      <c r="A2489" s="228"/>
      <c r="B2489" s="304"/>
      <c r="C2489" s="304"/>
      <c r="D2489" s="282" t="s">
        <v>285</v>
      </c>
      <c r="E2489" s="218">
        <v>2.74</v>
      </c>
      <c r="F2489" s="218">
        <v>3</v>
      </c>
      <c r="G2489" s="218">
        <f t="shared" si="487"/>
        <v>11.48</v>
      </c>
      <c r="H2489" s="218">
        <v>3</v>
      </c>
      <c r="I2489" s="218">
        <f t="shared" si="488"/>
        <v>8.2200000000000006</v>
      </c>
      <c r="J2489" s="219"/>
      <c r="K2489" s="218">
        <f t="shared" si="489"/>
        <v>0</v>
      </c>
      <c r="L2489" s="21"/>
    </row>
    <row r="2490" spans="1:12" s="227" customFormat="1" ht="18" x14ac:dyDescent="0.25">
      <c r="A2490" s="228"/>
      <c r="B2490" s="304"/>
      <c r="C2490" s="304"/>
      <c r="D2490" s="282" t="s">
        <v>286</v>
      </c>
      <c r="E2490" s="218">
        <v>1.35</v>
      </c>
      <c r="F2490" s="218">
        <v>10.3</v>
      </c>
      <c r="G2490" s="218">
        <f t="shared" si="487"/>
        <v>23.3</v>
      </c>
      <c r="H2490" s="218">
        <v>3</v>
      </c>
      <c r="I2490" s="218">
        <f t="shared" si="488"/>
        <v>13.905000000000001</v>
      </c>
      <c r="J2490" s="219"/>
      <c r="K2490" s="218">
        <f t="shared" si="489"/>
        <v>0</v>
      </c>
      <c r="L2490" s="21"/>
    </row>
    <row r="2491" spans="1:12" s="227" customFormat="1" ht="18" x14ac:dyDescent="0.25">
      <c r="A2491" s="228"/>
      <c r="B2491" s="304"/>
      <c r="C2491" s="304"/>
      <c r="D2491" s="282" t="s">
        <v>287</v>
      </c>
      <c r="E2491" s="218">
        <v>1.35</v>
      </c>
      <c r="F2491" s="218">
        <v>2.95</v>
      </c>
      <c r="G2491" s="218">
        <f t="shared" si="487"/>
        <v>8.6000000000000014</v>
      </c>
      <c r="H2491" s="218">
        <v>3</v>
      </c>
      <c r="I2491" s="218">
        <f t="shared" si="488"/>
        <v>3.9825000000000004</v>
      </c>
      <c r="J2491" s="219"/>
      <c r="K2491" s="218">
        <f t="shared" si="489"/>
        <v>0</v>
      </c>
      <c r="L2491" s="21"/>
    </row>
    <row r="2492" spans="1:12" s="227" customFormat="1" ht="18" x14ac:dyDescent="0.25">
      <c r="A2492" s="228"/>
      <c r="B2492" s="304"/>
      <c r="C2492" s="304"/>
      <c r="D2492" s="282" t="s">
        <v>288</v>
      </c>
      <c r="E2492" s="218">
        <v>2.74</v>
      </c>
      <c r="F2492" s="218">
        <v>1.3</v>
      </c>
      <c r="G2492" s="218">
        <f t="shared" si="487"/>
        <v>8.08</v>
      </c>
      <c r="H2492" s="218">
        <v>3</v>
      </c>
      <c r="I2492" s="218">
        <f t="shared" si="488"/>
        <v>3.5620000000000003</v>
      </c>
      <c r="J2492" s="219"/>
      <c r="K2492" s="218">
        <f t="shared" si="489"/>
        <v>0</v>
      </c>
      <c r="L2492" s="21"/>
    </row>
    <row r="2493" spans="1:12" s="227" customFormat="1" ht="18" x14ac:dyDescent="0.25">
      <c r="A2493" s="228"/>
      <c r="B2493" s="304"/>
      <c r="C2493" s="304"/>
      <c r="D2493" s="282" t="s">
        <v>291</v>
      </c>
      <c r="E2493" s="218">
        <v>1.8</v>
      </c>
      <c r="F2493" s="218">
        <v>4.45</v>
      </c>
      <c r="G2493" s="218">
        <f t="shared" si="487"/>
        <v>12.5</v>
      </c>
      <c r="H2493" s="218">
        <v>3</v>
      </c>
      <c r="I2493" s="218">
        <f t="shared" si="488"/>
        <v>8.01</v>
      </c>
      <c r="J2493" s="219"/>
      <c r="K2493" s="218">
        <f t="shared" si="489"/>
        <v>0</v>
      </c>
      <c r="L2493" s="21"/>
    </row>
    <row r="2494" spans="1:12" s="227" customFormat="1" ht="18" x14ac:dyDescent="0.25">
      <c r="A2494" s="228"/>
      <c r="B2494" s="304"/>
      <c r="C2494" s="304"/>
      <c r="D2494" s="282" t="s">
        <v>289</v>
      </c>
      <c r="E2494" s="218">
        <v>3.2</v>
      </c>
      <c r="F2494" s="218">
        <v>1.64</v>
      </c>
      <c r="G2494" s="218">
        <f t="shared" si="487"/>
        <v>9.68</v>
      </c>
      <c r="H2494" s="218">
        <v>3</v>
      </c>
      <c r="I2494" s="218">
        <f t="shared" si="488"/>
        <v>5.2480000000000002</v>
      </c>
      <c r="J2494" s="219"/>
      <c r="K2494" s="218">
        <f t="shared" si="489"/>
        <v>0</v>
      </c>
      <c r="L2494" s="21"/>
    </row>
    <row r="2495" spans="1:12" s="227" customFormat="1" ht="18" x14ac:dyDescent="0.25">
      <c r="A2495" s="228"/>
      <c r="B2495" s="304"/>
      <c r="C2495" s="304"/>
      <c r="D2495" s="282" t="s">
        <v>290</v>
      </c>
      <c r="E2495" s="218">
        <v>1.53</v>
      </c>
      <c r="F2495" s="218">
        <v>2</v>
      </c>
      <c r="G2495" s="218">
        <f t="shared" si="487"/>
        <v>7.0600000000000005</v>
      </c>
      <c r="H2495" s="218">
        <v>3</v>
      </c>
      <c r="I2495" s="218">
        <f t="shared" si="488"/>
        <v>3.06</v>
      </c>
      <c r="J2495" s="219"/>
      <c r="K2495" s="218">
        <f t="shared" si="489"/>
        <v>0</v>
      </c>
      <c r="L2495" s="21"/>
    </row>
    <row r="2496" spans="1:12" s="227" customFormat="1" ht="18" x14ac:dyDescent="0.25">
      <c r="A2496" s="228"/>
      <c r="B2496" s="304"/>
      <c r="C2496" s="304"/>
      <c r="D2496" s="282" t="s">
        <v>292</v>
      </c>
      <c r="E2496" s="218">
        <v>1.53</v>
      </c>
      <c r="F2496" s="218">
        <v>2</v>
      </c>
      <c r="G2496" s="218">
        <f t="shared" si="487"/>
        <v>7.0600000000000005</v>
      </c>
      <c r="H2496" s="218">
        <v>3</v>
      </c>
      <c r="I2496" s="218">
        <f t="shared" si="488"/>
        <v>3.06</v>
      </c>
      <c r="J2496" s="219"/>
      <c r="K2496" s="218">
        <f t="shared" si="489"/>
        <v>0</v>
      </c>
      <c r="L2496" s="21"/>
    </row>
    <row r="2497" spans="1:12" s="227" customFormat="1" ht="18" x14ac:dyDescent="0.25">
      <c r="A2497" s="228"/>
      <c r="B2497" s="304"/>
      <c r="C2497" s="304"/>
      <c r="D2497" s="282" t="s">
        <v>293</v>
      </c>
      <c r="E2497" s="218">
        <v>3.2</v>
      </c>
      <c r="F2497" s="218">
        <v>3.4</v>
      </c>
      <c r="G2497" s="218">
        <f t="shared" si="487"/>
        <v>13.2</v>
      </c>
      <c r="H2497" s="218">
        <v>3</v>
      </c>
      <c r="I2497" s="218">
        <f t="shared" si="488"/>
        <v>10.88</v>
      </c>
      <c r="J2497" s="219"/>
      <c r="K2497" s="218">
        <f t="shared" si="489"/>
        <v>0</v>
      </c>
      <c r="L2497" s="21"/>
    </row>
    <row r="2498" spans="1:12" s="227" customFormat="1" ht="18" x14ac:dyDescent="0.25">
      <c r="A2498" s="228"/>
      <c r="B2498" s="304"/>
      <c r="C2498" s="304"/>
      <c r="D2498" s="282" t="s">
        <v>294</v>
      </c>
      <c r="E2498" s="218">
        <v>3.2</v>
      </c>
      <c r="F2498" s="218">
        <v>4.5</v>
      </c>
      <c r="G2498" s="218">
        <f t="shared" si="487"/>
        <v>15.4</v>
      </c>
      <c r="H2498" s="218">
        <v>3</v>
      </c>
      <c r="I2498" s="218">
        <f t="shared" si="488"/>
        <v>14.4</v>
      </c>
      <c r="J2498" s="219"/>
      <c r="K2498" s="218">
        <f t="shared" si="489"/>
        <v>0</v>
      </c>
      <c r="L2498" s="21"/>
    </row>
    <row r="2499" spans="1:12" s="227" customFormat="1" ht="18" x14ac:dyDescent="0.25">
      <c r="A2499" s="228"/>
      <c r="B2499" s="304"/>
      <c r="C2499" s="304"/>
      <c r="D2499" s="282" t="s">
        <v>295</v>
      </c>
      <c r="E2499" s="218">
        <v>1.55</v>
      </c>
      <c r="F2499" s="218">
        <v>0.95</v>
      </c>
      <c r="G2499" s="218">
        <f t="shared" si="487"/>
        <v>5</v>
      </c>
      <c r="H2499" s="218">
        <v>3</v>
      </c>
      <c r="I2499" s="218">
        <f t="shared" si="488"/>
        <v>1.4724999999999999</v>
      </c>
      <c r="J2499" s="219"/>
      <c r="K2499" s="218">
        <f t="shared" si="489"/>
        <v>0</v>
      </c>
      <c r="L2499" s="21"/>
    </row>
    <row r="2500" spans="1:12" s="227" customFormat="1" ht="18" x14ac:dyDescent="0.25">
      <c r="A2500" s="228"/>
      <c r="B2500" s="304"/>
      <c r="C2500" s="304"/>
      <c r="D2500" s="282"/>
      <c r="E2500" s="218"/>
      <c r="F2500" s="218"/>
      <c r="G2500" s="218"/>
      <c r="H2500" s="218"/>
      <c r="I2500" s="218"/>
      <c r="J2500" s="219"/>
      <c r="K2500" s="311">
        <f>I2500+SUM(K2485:K2499)</f>
        <v>0</v>
      </c>
      <c r="L2500" s="21"/>
    </row>
    <row r="2501" spans="1:12" s="227" customFormat="1" ht="18" x14ac:dyDescent="0.25">
      <c r="A2501" s="228"/>
      <c r="B2501" s="312" t="str">
        <f>'Planila Orçamentária'!C205</f>
        <v xml:space="preserve">Emboço parede </v>
      </c>
      <c r="C2501" s="304" t="s">
        <v>16</v>
      </c>
      <c r="D2501" s="282"/>
      <c r="E2501" s="218"/>
      <c r="F2501" s="218"/>
      <c r="G2501" s="218"/>
      <c r="H2501" s="218"/>
      <c r="I2501" s="218"/>
      <c r="J2501" s="219"/>
      <c r="K2501" s="311"/>
      <c r="L2501" s="21"/>
    </row>
    <row r="2502" spans="1:12" s="227" customFormat="1" ht="18" x14ac:dyDescent="0.25">
      <c r="A2502" s="228"/>
      <c r="B2502" s="304"/>
      <c r="C2502" s="304"/>
      <c r="D2502" s="282" t="s">
        <v>282</v>
      </c>
      <c r="E2502" s="218">
        <v>4.3499999999999996</v>
      </c>
      <c r="F2502" s="218">
        <v>4.3</v>
      </c>
      <c r="G2502" s="218">
        <f>E2502*2+F2502*2</f>
        <v>17.299999999999997</v>
      </c>
      <c r="H2502" s="218">
        <v>3</v>
      </c>
      <c r="I2502" s="218">
        <f>E2502*F2502</f>
        <v>18.704999999999998</v>
      </c>
      <c r="J2502" s="219"/>
      <c r="K2502" s="218">
        <f>J2502</f>
        <v>0</v>
      </c>
      <c r="L2502" s="21"/>
    </row>
    <row r="2503" spans="1:12" s="227" customFormat="1" ht="18" x14ac:dyDescent="0.25">
      <c r="A2503" s="228"/>
      <c r="B2503" s="304"/>
      <c r="C2503" s="304"/>
      <c r="D2503" s="282" t="s">
        <v>283</v>
      </c>
      <c r="E2503" s="218">
        <v>2.85</v>
      </c>
      <c r="F2503" s="218">
        <v>4</v>
      </c>
      <c r="G2503" s="218">
        <f t="shared" ref="G2503:G2516" si="490">E2503*2+F2503*2</f>
        <v>13.7</v>
      </c>
      <c r="H2503" s="218">
        <v>3</v>
      </c>
      <c r="I2503" s="218">
        <f t="shared" ref="I2503:I2516" si="491">E2503*F2503</f>
        <v>11.4</v>
      </c>
      <c r="J2503" s="219"/>
      <c r="K2503" s="218">
        <f t="shared" ref="K2503:K2516" si="492">J2503</f>
        <v>0</v>
      </c>
      <c r="L2503" s="21"/>
    </row>
    <row r="2504" spans="1:12" s="227" customFormat="1" ht="18" x14ac:dyDescent="0.25">
      <c r="A2504" s="228"/>
      <c r="B2504" s="304"/>
      <c r="C2504" s="304"/>
      <c r="D2504" s="282" t="s">
        <v>298</v>
      </c>
      <c r="E2504" s="218">
        <v>2.85</v>
      </c>
      <c r="F2504" s="218">
        <v>4</v>
      </c>
      <c r="G2504" s="218">
        <f t="shared" si="490"/>
        <v>13.7</v>
      </c>
      <c r="H2504" s="218">
        <v>3</v>
      </c>
      <c r="I2504" s="218">
        <f t="shared" si="491"/>
        <v>11.4</v>
      </c>
      <c r="J2504" s="219"/>
      <c r="K2504" s="218">
        <f t="shared" si="492"/>
        <v>0</v>
      </c>
      <c r="L2504" s="21"/>
    </row>
    <row r="2505" spans="1:12" s="227" customFormat="1" ht="18" x14ac:dyDescent="0.25">
      <c r="A2505" s="228"/>
      <c r="B2505" s="304"/>
      <c r="C2505" s="304"/>
      <c r="D2505" s="282" t="s">
        <v>284</v>
      </c>
      <c r="E2505" s="218">
        <v>4.3499999999999996</v>
      </c>
      <c r="F2505" s="218">
        <v>4.3499999999999996</v>
      </c>
      <c r="G2505" s="218">
        <f t="shared" si="490"/>
        <v>17.399999999999999</v>
      </c>
      <c r="H2505" s="218">
        <v>3</v>
      </c>
      <c r="I2505" s="218">
        <f t="shared" si="491"/>
        <v>18.922499999999996</v>
      </c>
      <c r="J2505" s="219"/>
      <c r="K2505" s="218">
        <f t="shared" si="492"/>
        <v>0</v>
      </c>
      <c r="L2505" s="21"/>
    </row>
    <row r="2506" spans="1:12" s="227" customFormat="1" ht="18" x14ac:dyDescent="0.25">
      <c r="A2506" s="228"/>
      <c r="B2506" s="304"/>
      <c r="C2506" s="304"/>
      <c r="D2506" s="282" t="s">
        <v>285</v>
      </c>
      <c r="E2506" s="218">
        <v>2.74</v>
      </c>
      <c r="F2506" s="218">
        <v>3</v>
      </c>
      <c r="G2506" s="218">
        <f t="shared" si="490"/>
        <v>11.48</v>
      </c>
      <c r="H2506" s="218">
        <v>3</v>
      </c>
      <c r="I2506" s="218">
        <f t="shared" si="491"/>
        <v>8.2200000000000006</v>
      </c>
      <c r="J2506" s="219"/>
      <c r="K2506" s="218">
        <f t="shared" si="492"/>
        <v>0</v>
      </c>
      <c r="L2506" s="21"/>
    </row>
    <row r="2507" spans="1:12" s="227" customFormat="1" ht="18" x14ac:dyDescent="0.25">
      <c r="A2507" s="228"/>
      <c r="B2507" s="304"/>
      <c r="C2507" s="304"/>
      <c r="D2507" s="282" t="s">
        <v>286</v>
      </c>
      <c r="E2507" s="218">
        <v>1.35</v>
      </c>
      <c r="F2507" s="218">
        <v>10.3</v>
      </c>
      <c r="G2507" s="218">
        <f t="shared" si="490"/>
        <v>23.3</v>
      </c>
      <c r="H2507" s="218">
        <v>3</v>
      </c>
      <c r="I2507" s="218">
        <f t="shared" si="491"/>
        <v>13.905000000000001</v>
      </c>
      <c r="J2507" s="219"/>
      <c r="K2507" s="218">
        <f t="shared" si="492"/>
        <v>0</v>
      </c>
      <c r="L2507" s="21"/>
    </row>
    <row r="2508" spans="1:12" s="227" customFormat="1" ht="18" x14ac:dyDescent="0.25">
      <c r="A2508" s="228"/>
      <c r="B2508" s="304"/>
      <c r="C2508" s="304"/>
      <c r="D2508" s="282" t="s">
        <v>287</v>
      </c>
      <c r="E2508" s="218">
        <v>1.35</v>
      </c>
      <c r="F2508" s="218">
        <v>2.95</v>
      </c>
      <c r="G2508" s="218">
        <f t="shared" si="490"/>
        <v>8.6000000000000014</v>
      </c>
      <c r="H2508" s="218">
        <v>3</v>
      </c>
      <c r="I2508" s="218">
        <f t="shared" si="491"/>
        <v>3.9825000000000004</v>
      </c>
      <c r="J2508" s="219"/>
      <c r="K2508" s="218">
        <f t="shared" si="492"/>
        <v>0</v>
      </c>
      <c r="L2508" s="21"/>
    </row>
    <row r="2509" spans="1:12" s="227" customFormat="1" ht="18" x14ac:dyDescent="0.25">
      <c r="A2509" s="228"/>
      <c r="B2509" s="304"/>
      <c r="C2509" s="304"/>
      <c r="D2509" s="282" t="s">
        <v>288</v>
      </c>
      <c r="E2509" s="218">
        <v>2.74</v>
      </c>
      <c r="F2509" s="218">
        <v>1.3</v>
      </c>
      <c r="G2509" s="218">
        <f t="shared" si="490"/>
        <v>8.08</v>
      </c>
      <c r="H2509" s="218">
        <v>3</v>
      </c>
      <c r="I2509" s="218">
        <f t="shared" si="491"/>
        <v>3.5620000000000003</v>
      </c>
      <c r="J2509" s="219"/>
      <c r="K2509" s="218">
        <f t="shared" si="492"/>
        <v>0</v>
      </c>
      <c r="L2509" s="21"/>
    </row>
    <row r="2510" spans="1:12" s="227" customFormat="1" ht="18" x14ac:dyDescent="0.25">
      <c r="A2510" s="228"/>
      <c r="B2510" s="304"/>
      <c r="C2510" s="304"/>
      <c r="D2510" s="282" t="s">
        <v>291</v>
      </c>
      <c r="E2510" s="218">
        <v>1.8</v>
      </c>
      <c r="F2510" s="218">
        <v>4.45</v>
      </c>
      <c r="G2510" s="218">
        <f t="shared" si="490"/>
        <v>12.5</v>
      </c>
      <c r="H2510" s="218">
        <v>3</v>
      </c>
      <c r="I2510" s="218">
        <f t="shared" si="491"/>
        <v>8.01</v>
      </c>
      <c r="J2510" s="219"/>
      <c r="K2510" s="218">
        <f t="shared" si="492"/>
        <v>0</v>
      </c>
      <c r="L2510" s="21"/>
    </row>
    <row r="2511" spans="1:12" s="227" customFormat="1" ht="18" x14ac:dyDescent="0.25">
      <c r="A2511" s="228"/>
      <c r="B2511" s="304"/>
      <c r="C2511" s="304"/>
      <c r="D2511" s="282" t="s">
        <v>289</v>
      </c>
      <c r="E2511" s="218">
        <v>3.2</v>
      </c>
      <c r="F2511" s="218">
        <v>1.64</v>
      </c>
      <c r="G2511" s="218">
        <f t="shared" si="490"/>
        <v>9.68</v>
      </c>
      <c r="H2511" s="218">
        <v>3</v>
      </c>
      <c r="I2511" s="218">
        <f t="shared" si="491"/>
        <v>5.2480000000000002</v>
      </c>
      <c r="J2511" s="219"/>
      <c r="K2511" s="218">
        <f t="shared" si="492"/>
        <v>0</v>
      </c>
      <c r="L2511" s="21"/>
    </row>
    <row r="2512" spans="1:12" s="227" customFormat="1" ht="18" x14ac:dyDescent="0.25">
      <c r="A2512" s="228"/>
      <c r="B2512" s="304"/>
      <c r="C2512" s="304"/>
      <c r="D2512" s="282" t="s">
        <v>290</v>
      </c>
      <c r="E2512" s="218">
        <v>1.53</v>
      </c>
      <c r="F2512" s="218">
        <v>2</v>
      </c>
      <c r="G2512" s="218">
        <f t="shared" si="490"/>
        <v>7.0600000000000005</v>
      </c>
      <c r="H2512" s="218">
        <v>3</v>
      </c>
      <c r="I2512" s="218">
        <f t="shared" si="491"/>
        <v>3.06</v>
      </c>
      <c r="J2512" s="219"/>
      <c r="K2512" s="218">
        <f t="shared" si="492"/>
        <v>0</v>
      </c>
      <c r="L2512" s="21"/>
    </row>
    <row r="2513" spans="1:12" s="227" customFormat="1" ht="18" x14ac:dyDescent="0.25">
      <c r="A2513" s="228"/>
      <c r="B2513" s="304"/>
      <c r="C2513" s="304"/>
      <c r="D2513" s="282" t="s">
        <v>292</v>
      </c>
      <c r="E2513" s="218">
        <v>1.53</v>
      </c>
      <c r="F2513" s="218">
        <v>2</v>
      </c>
      <c r="G2513" s="218">
        <f t="shared" si="490"/>
        <v>7.0600000000000005</v>
      </c>
      <c r="H2513" s="218">
        <v>3</v>
      </c>
      <c r="I2513" s="218">
        <f t="shared" si="491"/>
        <v>3.06</v>
      </c>
      <c r="J2513" s="219"/>
      <c r="K2513" s="218">
        <f t="shared" si="492"/>
        <v>0</v>
      </c>
      <c r="L2513" s="21"/>
    </row>
    <row r="2514" spans="1:12" s="227" customFormat="1" ht="18" x14ac:dyDescent="0.25">
      <c r="A2514" s="228"/>
      <c r="B2514" s="304"/>
      <c r="C2514" s="304"/>
      <c r="D2514" s="282" t="s">
        <v>293</v>
      </c>
      <c r="E2514" s="218">
        <v>3.2</v>
      </c>
      <c r="F2514" s="218">
        <v>3.4</v>
      </c>
      <c r="G2514" s="218">
        <f t="shared" si="490"/>
        <v>13.2</v>
      </c>
      <c r="H2514" s="218">
        <v>3</v>
      </c>
      <c r="I2514" s="218">
        <f t="shared" si="491"/>
        <v>10.88</v>
      </c>
      <c r="J2514" s="219"/>
      <c r="K2514" s="218">
        <f t="shared" si="492"/>
        <v>0</v>
      </c>
      <c r="L2514" s="21"/>
    </row>
    <row r="2515" spans="1:12" s="227" customFormat="1" ht="18" x14ac:dyDescent="0.25">
      <c r="A2515" s="228"/>
      <c r="B2515" s="304"/>
      <c r="C2515" s="304"/>
      <c r="D2515" s="282" t="s">
        <v>294</v>
      </c>
      <c r="E2515" s="218">
        <v>3.2</v>
      </c>
      <c r="F2515" s="218">
        <v>4.5</v>
      </c>
      <c r="G2515" s="218">
        <f t="shared" si="490"/>
        <v>15.4</v>
      </c>
      <c r="H2515" s="218">
        <v>3</v>
      </c>
      <c r="I2515" s="218">
        <f t="shared" si="491"/>
        <v>14.4</v>
      </c>
      <c r="J2515" s="219"/>
      <c r="K2515" s="218">
        <f t="shared" si="492"/>
        <v>0</v>
      </c>
      <c r="L2515" s="21"/>
    </row>
    <row r="2516" spans="1:12" s="227" customFormat="1" ht="18" x14ac:dyDescent="0.25">
      <c r="A2516" s="228"/>
      <c r="B2516" s="304"/>
      <c r="C2516" s="304"/>
      <c r="D2516" s="282" t="s">
        <v>295</v>
      </c>
      <c r="E2516" s="218">
        <v>1.55</v>
      </c>
      <c r="F2516" s="218">
        <v>0.95</v>
      </c>
      <c r="G2516" s="218">
        <f t="shared" si="490"/>
        <v>5</v>
      </c>
      <c r="H2516" s="218">
        <v>3</v>
      </c>
      <c r="I2516" s="218">
        <f t="shared" si="491"/>
        <v>1.4724999999999999</v>
      </c>
      <c r="J2516" s="219"/>
      <c r="K2516" s="218">
        <f t="shared" si="492"/>
        <v>0</v>
      </c>
      <c r="L2516" s="21"/>
    </row>
    <row r="2517" spans="1:12" s="227" customFormat="1" ht="18" x14ac:dyDescent="0.25">
      <c r="A2517" s="228"/>
      <c r="B2517" s="304"/>
      <c r="C2517" s="304"/>
      <c r="D2517" s="282"/>
      <c r="E2517" s="218"/>
      <c r="F2517" s="218"/>
      <c r="G2517" s="218"/>
      <c r="H2517" s="218"/>
      <c r="I2517" s="218"/>
      <c r="J2517" s="219"/>
      <c r="K2517" s="311">
        <f>SUM(K2502:K2516)</f>
        <v>0</v>
      </c>
      <c r="L2517" s="21"/>
    </row>
    <row r="2518" spans="1:12" s="227" customFormat="1" ht="78" customHeight="1" x14ac:dyDescent="0.25">
      <c r="A2518" s="228"/>
      <c r="B2518" s="312" t="str">
        <f>'Planila Orçamentária'!C206</f>
        <v>Azulejo branco 10x10cm fixado com argamassa colante e rejuntado com cimento branco</v>
      </c>
      <c r="C2518" s="304"/>
      <c r="D2518" s="282"/>
      <c r="E2518" s="218"/>
      <c r="F2518" s="218"/>
      <c r="G2518" s="218"/>
      <c r="H2518" s="218"/>
      <c r="I2518" s="218"/>
      <c r="J2518" s="219"/>
      <c r="K2518" s="311"/>
      <c r="L2518" s="21"/>
    </row>
    <row r="2519" spans="1:12" s="227" customFormat="1" ht="18" x14ac:dyDescent="0.25">
      <c r="A2519" s="228"/>
      <c r="B2519" s="304"/>
      <c r="C2519" s="304"/>
      <c r="D2519" s="282" t="s">
        <v>282</v>
      </c>
      <c r="E2519" s="218">
        <v>4.3499999999999996</v>
      </c>
      <c r="F2519" s="218">
        <v>4.3</v>
      </c>
      <c r="G2519" s="218">
        <f>E2519*2+F2519*2</f>
        <v>17.299999999999997</v>
      </c>
      <c r="H2519" s="218">
        <v>3</v>
      </c>
      <c r="I2519" s="218">
        <f>E2519*F2519</f>
        <v>18.704999999999998</v>
      </c>
      <c r="J2519" s="219"/>
      <c r="K2519" s="218">
        <f>J2519</f>
        <v>0</v>
      </c>
      <c r="L2519" s="21"/>
    </row>
    <row r="2520" spans="1:12" s="227" customFormat="1" ht="18" x14ac:dyDescent="0.25">
      <c r="A2520" s="228"/>
      <c r="B2520" s="304"/>
      <c r="C2520" s="304"/>
      <c r="D2520" s="282" t="s">
        <v>283</v>
      </c>
      <c r="E2520" s="218">
        <v>2.85</v>
      </c>
      <c r="F2520" s="218">
        <v>4</v>
      </c>
      <c r="G2520" s="218">
        <f t="shared" ref="G2520:G2533" si="493">E2520*2+F2520*2</f>
        <v>13.7</v>
      </c>
      <c r="H2520" s="218">
        <v>3</v>
      </c>
      <c r="I2520" s="218">
        <f t="shared" ref="I2520:I2533" si="494">E2520*F2520</f>
        <v>11.4</v>
      </c>
      <c r="J2520" s="219"/>
      <c r="K2520" s="218">
        <f t="shared" ref="K2520:K2533" si="495">J2520</f>
        <v>0</v>
      </c>
      <c r="L2520" s="21"/>
    </row>
    <row r="2521" spans="1:12" s="227" customFormat="1" ht="18" x14ac:dyDescent="0.25">
      <c r="A2521" s="228"/>
      <c r="B2521" s="304"/>
      <c r="C2521" s="304"/>
      <c r="D2521" s="282" t="s">
        <v>298</v>
      </c>
      <c r="E2521" s="218">
        <v>2.85</v>
      </c>
      <c r="F2521" s="218">
        <v>4</v>
      </c>
      <c r="G2521" s="218">
        <f t="shared" si="493"/>
        <v>13.7</v>
      </c>
      <c r="H2521" s="218">
        <v>3</v>
      </c>
      <c r="I2521" s="218">
        <f t="shared" si="494"/>
        <v>11.4</v>
      </c>
      <c r="J2521" s="219"/>
      <c r="K2521" s="218">
        <f t="shared" si="495"/>
        <v>0</v>
      </c>
      <c r="L2521" s="21"/>
    </row>
    <row r="2522" spans="1:12" s="227" customFormat="1" ht="18" x14ac:dyDescent="0.25">
      <c r="A2522" s="228"/>
      <c r="B2522" s="304"/>
      <c r="C2522" s="304"/>
      <c r="D2522" s="282" t="s">
        <v>284</v>
      </c>
      <c r="E2522" s="218">
        <v>4.3499999999999996</v>
      </c>
      <c r="F2522" s="218">
        <v>4.3499999999999996</v>
      </c>
      <c r="G2522" s="218">
        <f t="shared" si="493"/>
        <v>17.399999999999999</v>
      </c>
      <c r="H2522" s="218">
        <v>3</v>
      </c>
      <c r="I2522" s="218">
        <f t="shared" si="494"/>
        <v>18.922499999999996</v>
      </c>
      <c r="J2522" s="219"/>
      <c r="K2522" s="218">
        <f t="shared" si="495"/>
        <v>0</v>
      </c>
      <c r="L2522" s="21"/>
    </row>
    <row r="2523" spans="1:12" s="227" customFormat="1" ht="18" x14ac:dyDescent="0.25">
      <c r="A2523" s="228"/>
      <c r="B2523" s="304"/>
      <c r="C2523" s="304"/>
      <c r="D2523" s="282" t="s">
        <v>285</v>
      </c>
      <c r="E2523" s="218">
        <v>2.74</v>
      </c>
      <c r="F2523" s="218">
        <v>3</v>
      </c>
      <c r="G2523" s="218">
        <f t="shared" si="493"/>
        <v>11.48</v>
      </c>
      <c r="H2523" s="218">
        <v>3</v>
      </c>
      <c r="I2523" s="218">
        <f t="shared" si="494"/>
        <v>8.2200000000000006</v>
      </c>
      <c r="J2523" s="219"/>
      <c r="K2523" s="218">
        <f t="shared" si="495"/>
        <v>0</v>
      </c>
      <c r="L2523" s="21"/>
    </row>
    <row r="2524" spans="1:12" s="227" customFormat="1" ht="18" x14ac:dyDescent="0.25">
      <c r="A2524" s="228"/>
      <c r="B2524" s="304"/>
      <c r="C2524" s="304"/>
      <c r="D2524" s="282" t="s">
        <v>286</v>
      </c>
      <c r="E2524" s="218">
        <v>1.35</v>
      </c>
      <c r="F2524" s="218">
        <v>10.3</v>
      </c>
      <c r="G2524" s="218">
        <f t="shared" si="493"/>
        <v>23.3</v>
      </c>
      <c r="H2524" s="218">
        <v>3</v>
      </c>
      <c r="I2524" s="218">
        <f t="shared" si="494"/>
        <v>13.905000000000001</v>
      </c>
      <c r="J2524" s="219"/>
      <c r="K2524" s="218">
        <f t="shared" si="495"/>
        <v>0</v>
      </c>
      <c r="L2524" s="21"/>
    </row>
    <row r="2525" spans="1:12" s="227" customFormat="1" ht="18" x14ac:dyDescent="0.25">
      <c r="A2525" s="228"/>
      <c r="B2525" s="304"/>
      <c r="C2525" s="304"/>
      <c r="D2525" s="282" t="s">
        <v>287</v>
      </c>
      <c r="E2525" s="218">
        <v>1.35</v>
      </c>
      <c r="F2525" s="218">
        <v>2.95</v>
      </c>
      <c r="G2525" s="218">
        <f t="shared" si="493"/>
        <v>8.6000000000000014</v>
      </c>
      <c r="H2525" s="218">
        <v>3</v>
      </c>
      <c r="I2525" s="218">
        <f t="shared" si="494"/>
        <v>3.9825000000000004</v>
      </c>
      <c r="J2525" s="219"/>
      <c r="K2525" s="218">
        <f t="shared" si="495"/>
        <v>0</v>
      </c>
      <c r="L2525" s="21"/>
    </row>
    <row r="2526" spans="1:12" s="227" customFormat="1" ht="18" x14ac:dyDescent="0.25">
      <c r="A2526" s="228"/>
      <c r="B2526" s="304"/>
      <c r="C2526" s="304"/>
      <c r="D2526" s="282" t="s">
        <v>288</v>
      </c>
      <c r="E2526" s="218">
        <v>2.74</v>
      </c>
      <c r="F2526" s="218">
        <v>1.3</v>
      </c>
      <c r="G2526" s="218">
        <f t="shared" si="493"/>
        <v>8.08</v>
      </c>
      <c r="H2526" s="218">
        <v>3</v>
      </c>
      <c r="I2526" s="218">
        <f t="shared" si="494"/>
        <v>3.5620000000000003</v>
      </c>
      <c r="J2526" s="219"/>
      <c r="K2526" s="218">
        <f t="shared" si="495"/>
        <v>0</v>
      </c>
      <c r="L2526" s="21"/>
    </row>
    <row r="2527" spans="1:12" s="227" customFormat="1" ht="18" x14ac:dyDescent="0.25">
      <c r="A2527" s="228"/>
      <c r="B2527" s="304"/>
      <c r="C2527" s="304"/>
      <c r="D2527" s="282" t="s">
        <v>291</v>
      </c>
      <c r="E2527" s="218">
        <v>1.8</v>
      </c>
      <c r="F2527" s="218">
        <v>4.45</v>
      </c>
      <c r="G2527" s="218">
        <f t="shared" si="493"/>
        <v>12.5</v>
      </c>
      <c r="H2527" s="218">
        <v>3</v>
      </c>
      <c r="I2527" s="218">
        <f t="shared" si="494"/>
        <v>8.01</v>
      </c>
      <c r="J2527" s="219"/>
      <c r="K2527" s="218">
        <f t="shared" si="495"/>
        <v>0</v>
      </c>
      <c r="L2527" s="21"/>
    </row>
    <row r="2528" spans="1:12" s="227" customFormat="1" ht="18" x14ac:dyDescent="0.25">
      <c r="A2528" s="228"/>
      <c r="B2528" s="304"/>
      <c r="C2528" s="304"/>
      <c r="D2528" s="282" t="s">
        <v>289</v>
      </c>
      <c r="E2528" s="218">
        <v>3.2</v>
      </c>
      <c r="F2528" s="218">
        <v>1.64</v>
      </c>
      <c r="G2528" s="218">
        <f t="shared" si="493"/>
        <v>9.68</v>
      </c>
      <c r="H2528" s="218">
        <v>3</v>
      </c>
      <c r="I2528" s="218">
        <f t="shared" si="494"/>
        <v>5.2480000000000002</v>
      </c>
      <c r="J2528" s="219"/>
      <c r="K2528" s="218">
        <f t="shared" si="495"/>
        <v>0</v>
      </c>
      <c r="L2528" s="21"/>
    </row>
    <row r="2529" spans="1:12" s="227" customFormat="1" ht="18" x14ac:dyDescent="0.25">
      <c r="A2529" s="228"/>
      <c r="B2529" s="304"/>
      <c r="C2529" s="304"/>
      <c r="D2529" s="282" t="s">
        <v>290</v>
      </c>
      <c r="E2529" s="218">
        <v>1.53</v>
      </c>
      <c r="F2529" s="218">
        <v>2</v>
      </c>
      <c r="G2529" s="218">
        <f t="shared" si="493"/>
        <v>7.0600000000000005</v>
      </c>
      <c r="H2529" s="218">
        <v>3</v>
      </c>
      <c r="I2529" s="218">
        <f t="shared" si="494"/>
        <v>3.06</v>
      </c>
      <c r="J2529" s="219"/>
      <c r="K2529" s="218">
        <f t="shared" si="495"/>
        <v>0</v>
      </c>
      <c r="L2529" s="21"/>
    </row>
    <row r="2530" spans="1:12" s="227" customFormat="1" ht="18" x14ac:dyDescent="0.25">
      <c r="A2530" s="228"/>
      <c r="B2530" s="304"/>
      <c r="C2530" s="304"/>
      <c r="D2530" s="282" t="s">
        <v>292</v>
      </c>
      <c r="E2530" s="218">
        <v>1.53</v>
      </c>
      <c r="F2530" s="218">
        <v>2</v>
      </c>
      <c r="G2530" s="218">
        <f t="shared" si="493"/>
        <v>7.0600000000000005</v>
      </c>
      <c r="H2530" s="218">
        <v>3</v>
      </c>
      <c r="I2530" s="218">
        <f t="shared" si="494"/>
        <v>3.06</v>
      </c>
      <c r="J2530" s="219"/>
      <c r="K2530" s="218">
        <f t="shared" si="495"/>
        <v>0</v>
      </c>
      <c r="L2530" s="21"/>
    </row>
    <row r="2531" spans="1:12" s="227" customFormat="1" ht="18" x14ac:dyDescent="0.25">
      <c r="A2531" s="228"/>
      <c r="B2531" s="304"/>
      <c r="C2531" s="304"/>
      <c r="D2531" s="282" t="s">
        <v>293</v>
      </c>
      <c r="E2531" s="218">
        <v>3.2</v>
      </c>
      <c r="F2531" s="218">
        <v>3.4</v>
      </c>
      <c r="G2531" s="218">
        <f t="shared" si="493"/>
        <v>13.2</v>
      </c>
      <c r="H2531" s="218">
        <v>3</v>
      </c>
      <c r="I2531" s="218">
        <f t="shared" si="494"/>
        <v>10.88</v>
      </c>
      <c r="J2531" s="219"/>
      <c r="K2531" s="218">
        <f t="shared" si="495"/>
        <v>0</v>
      </c>
      <c r="L2531" s="21"/>
    </row>
    <row r="2532" spans="1:12" s="227" customFormat="1" ht="18" x14ac:dyDescent="0.25">
      <c r="A2532" s="228"/>
      <c r="B2532" s="304"/>
      <c r="C2532" s="304"/>
      <c r="D2532" s="282" t="s">
        <v>294</v>
      </c>
      <c r="E2532" s="218">
        <v>3.2</v>
      </c>
      <c r="F2532" s="218">
        <v>4.5</v>
      </c>
      <c r="G2532" s="218">
        <f t="shared" si="493"/>
        <v>15.4</v>
      </c>
      <c r="H2532" s="218">
        <v>3</v>
      </c>
      <c r="I2532" s="218">
        <f t="shared" si="494"/>
        <v>14.4</v>
      </c>
      <c r="J2532" s="219"/>
      <c r="K2532" s="218">
        <f t="shared" si="495"/>
        <v>0</v>
      </c>
      <c r="L2532" s="21"/>
    </row>
    <row r="2533" spans="1:12" s="227" customFormat="1" ht="18" x14ac:dyDescent="0.25">
      <c r="A2533" s="228"/>
      <c r="B2533" s="304"/>
      <c r="C2533" s="304"/>
      <c r="D2533" s="282" t="s">
        <v>295</v>
      </c>
      <c r="E2533" s="218">
        <v>1.55</v>
      </c>
      <c r="F2533" s="218">
        <v>0.95</v>
      </c>
      <c r="G2533" s="218">
        <f t="shared" si="493"/>
        <v>5</v>
      </c>
      <c r="H2533" s="218">
        <v>3</v>
      </c>
      <c r="I2533" s="218">
        <f t="shared" si="494"/>
        <v>1.4724999999999999</v>
      </c>
      <c r="J2533" s="219"/>
      <c r="K2533" s="218">
        <f t="shared" si="495"/>
        <v>0</v>
      </c>
      <c r="L2533" s="21"/>
    </row>
    <row r="2534" spans="1:12" s="227" customFormat="1" ht="18" x14ac:dyDescent="0.25">
      <c r="A2534" s="228"/>
      <c r="B2534" s="304"/>
      <c r="C2534" s="304"/>
      <c r="D2534" s="282"/>
      <c r="E2534" s="218"/>
      <c r="F2534" s="218"/>
      <c r="G2534" s="218"/>
      <c r="H2534" s="218"/>
      <c r="I2534" s="218"/>
      <c r="J2534" s="219"/>
      <c r="K2534" s="311">
        <f>SUM(K2519:K2533)</f>
        <v>0</v>
      </c>
      <c r="L2534" s="21"/>
    </row>
    <row r="2535" spans="1:12" s="227" customFormat="1" ht="67.5" customHeight="1" x14ac:dyDescent="0.25">
      <c r="A2535" s="228"/>
      <c r="B2535" s="312" t="str">
        <f>'Planila Orçamentária'!C207</f>
        <v xml:space="preserve">Cerâmica esmaltada 10x10 alto padrão tipo "A" esp. Das pias inox  </v>
      </c>
      <c r="C2535" s="304"/>
      <c r="D2535" s="282"/>
      <c r="E2535" s="218"/>
      <c r="F2535" s="218"/>
      <c r="G2535" s="218"/>
      <c r="H2535" s="218"/>
      <c r="I2535" s="218"/>
      <c r="J2535" s="219"/>
      <c r="K2535" s="311"/>
      <c r="L2535" s="21"/>
    </row>
    <row r="2536" spans="1:12" s="227" customFormat="1" ht="18" x14ac:dyDescent="0.25">
      <c r="A2536" s="228"/>
      <c r="B2536" s="304"/>
      <c r="C2536" s="304"/>
      <c r="D2536" s="282" t="s">
        <v>282</v>
      </c>
      <c r="E2536" s="218">
        <v>4.3499999999999996</v>
      </c>
      <c r="F2536" s="218">
        <v>4.3</v>
      </c>
      <c r="G2536" s="218">
        <v>0</v>
      </c>
      <c r="H2536" s="218">
        <v>1.5</v>
      </c>
      <c r="I2536" s="218">
        <f>E2536*F2536</f>
        <v>18.704999999999998</v>
      </c>
      <c r="J2536" s="219">
        <f t="shared" ref="J2536:J2549" si="496">H2536*G2536</f>
        <v>0</v>
      </c>
      <c r="K2536" s="218">
        <f>J2536</f>
        <v>0</v>
      </c>
      <c r="L2536" s="21"/>
    </row>
    <row r="2537" spans="1:12" s="227" customFormat="1" ht="18" x14ac:dyDescent="0.25">
      <c r="A2537" s="228"/>
      <c r="B2537" s="304"/>
      <c r="C2537" s="304"/>
      <c r="D2537" s="282" t="s">
        <v>283</v>
      </c>
      <c r="E2537" s="218">
        <v>2.85</v>
      </c>
      <c r="F2537" s="218">
        <v>4</v>
      </c>
      <c r="G2537" s="218">
        <v>0</v>
      </c>
      <c r="H2537" s="218">
        <v>1.5</v>
      </c>
      <c r="I2537" s="218">
        <f t="shared" ref="I2537:I2550" si="497">E2537*F2537</f>
        <v>11.4</v>
      </c>
      <c r="J2537" s="219">
        <f t="shared" si="496"/>
        <v>0</v>
      </c>
      <c r="K2537" s="218">
        <f t="shared" ref="K2537:K2550" si="498">J2537</f>
        <v>0</v>
      </c>
      <c r="L2537" s="21"/>
    </row>
    <row r="2538" spans="1:12" s="227" customFormat="1" ht="18" x14ac:dyDescent="0.25">
      <c r="A2538" s="228"/>
      <c r="B2538" s="304"/>
      <c r="C2538" s="304"/>
      <c r="D2538" s="282" t="s">
        <v>298</v>
      </c>
      <c r="E2538" s="218">
        <v>2.85</v>
      </c>
      <c r="F2538" s="218">
        <v>4</v>
      </c>
      <c r="G2538" s="218">
        <v>0</v>
      </c>
      <c r="H2538" s="218">
        <v>1.5</v>
      </c>
      <c r="I2538" s="218">
        <f t="shared" si="497"/>
        <v>11.4</v>
      </c>
      <c r="J2538" s="219">
        <f t="shared" si="496"/>
        <v>0</v>
      </c>
      <c r="K2538" s="218">
        <f t="shared" si="498"/>
        <v>0</v>
      </c>
      <c r="L2538" s="21"/>
    </row>
    <row r="2539" spans="1:12" s="227" customFormat="1" ht="18" x14ac:dyDescent="0.25">
      <c r="A2539" s="228"/>
      <c r="B2539" s="304"/>
      <c r="C2539" s="304"/>
      <c r="D2539" s="282" t="s">
        <v>284</v>
      </c>
      <c r="E2539" s="218">
        <v>4.3499999999999996</v>
      </c>
      <c r="F2539" s="218">
        <v>4.3499999999999996</v>
      </c>
      <c r="G2539" s="218">
        <v>0</v>
      </c>
      <c r="H2539" s="218">
        <v>1.5</v>
      </c>
      <c r="I2539" s="218">
        <f t="shared" si="497"/>
        <v>18.922499999999996</v>
      </c>
      <c r="J2539" s="219">
        <f t="shared" si="496"/>
        <v>0</v>
      </c>
      <c r="K2539" s="218">
        <f t="shared" si="498"/>
        <v>0</v>
      </c>
      <c r="L2539" s="21"/>
    </row>
    <row r="2540" spans="1:12" s="227" customFormat="1" ht="18" x14ac:dyDescent="0.25">
      <c r="A2540" s="228"/>
      <c r="B2540" s="304"/>
      <c r="C2540" s="304"/>
      <c r="D2540" s="282" t="s">
        <v>285</v>
      </c>
      <c r="E2540" s="218">
        <v>2.74</v>
      </c>
      <c r="F2540" s="218">
        <v>3</v>
      </c>
      <c r="G2540" s="218">
        <v>0</v>
      </c>
      <c r="H2540" s="218">
        <v>1.5</v>
      </c>
      <c r="I2540" s="218">
        <f t="shared" si="497"/>
        <v>8.2200000000000006</v>
      </c>
      <c r="J2540" s="219">
        <f t="shared" si="496"/>
        <v>0</v>
      </c>
      <c r="K2540" s="218">
        <f t="shared" si="498"/>
        <v>0</v>
      </c>
      <c r="L2540" s="21"/>
    </row>
    <row r="2541" spans="1:12" s="227" customFormat="1" ht="18" x14ac:dyDescent="0.25">
      <c r="A2541" s="228"/>
      <c r="B2541" s="304"/>
      <c r="C2541" s="304"/>
      <c r="D2541" s="282" t="s">
        <v>286</v>
      </c>
      <c r="E2541" s="218">
        <v>1.35</v>
      </c>
      <c r="F2541" s="218">
        <v>10.3</v>
      </c>
      <c r="G2541" s="218">
        <v>0</v>
      </c>
      <c r="H2541" s="218">
        <v>1.5</v>
      </c>
      <c r="I2541" s="218">
        <f t="shared" si="497"/>
        <v>13.905000000000001</v>
      </c>
      <c r="J2541" s="219">
        <f t="shared" si="496"/>
        <v>0</v>
      </c>
      <c r="K2541" s="218">
        <f t="shared" si="498"/>
        <v>0</v>
      </c>
      <c r="L2541" s="21"/>
    </row>
    <row r="2542" spans="1:12" s="227" customFormat="1" ht="18" x14ac:dyDescent="0.25">
      <c r="A2542" s="228"/>
      <c r="B2542" s="304"/>
      <c r="C2542" s="304"/>
      <c r="D2542" s="282" t="s">
        <v>287</v>
      </c>
      <c r="E2542" s="218">
        <v>1.35</v>
      </c>
      <c r="F2542" s="218">
        <v>2.95</v>
      </c>
      <c r="G2542" s="218">
        <v>0</v>
      </c>
      <c r="H2542" s="218">
        <v>1.5</v>
      </c>
      <c r="I2542" s="218">
        <f t="shared" si="497"/>
        <v>3.9825000000000004</v>
      </c>
      <c r="J2542" s="219">
        <f t="shared" si="496"/>
        <v>0</v>
      </c>
      <c r="K2542" s="218">
        <f t="shared" si="498"/>
        <v>0</v>
      </c>
      <c r="L2542" s="21"/>
    </row>
    <row r="2543" spans="1:12" s="227" customFormat="1" ht="18" x14ac:dyDescent="0.25">
      <c r="A2543" s="228"/>
      <c r="B2543" s="304"/>
      <c r="C2543" s="304"/>
      <c r="D2543" s="282" t="s">
        <v>288</v>
      </c>
      <c r="E2543" s="218">
        <v>2.74</v>
      </c>
      <c r="F2543" s="218">
        <v>1.3</v>
      </c>
      <c r="G2543" s="218">
        <v>0</v>
      </c>
      <c r="H2543" s="218">
        <v>1.5</v>
      </c>
      <c r="I2543" s="218">
        <f t="shared" si="497"/>
        <v>3.5620000000000003</v>
      </c>
      <c r="J2543" s="219">
        <f t="shared" si="496"/>
        <v>0</v>
      </c>
      <c r="K2543" s="218">
        <f t="shared" si="498"/>
        <v>0</v>
      </c>
      <c r="L2543" s="21"/>
    </row>
    <row r="2544" spans="1:12" s="227" customFormat="1" ht="18" x14ac:dyDescent="0.25">
      <c r="A2544" s="228"/>
      <c r="B2544" s="304"/>
      <c r="C2544" s="304"/>
      <c r="D2544" s="282" t="s">
        <v>291</v>
      </c>
      <c r="E2544" s="218">
        <v>1.8</v>
      </c>
      <c r="F2544" s="218">
        <v>4.45</v>
      </c>
      <c r="G2544" s="218">
        <v>0</v>
      </c>
      <c r="H2544" s="218">
        <v>1.5</v>
      </c>
      <c r="I2544" s="218">
        <f t="shared" si="497"/>
        <v>8.01</v>
      </c>
      <c r="J2544" s="219">
        <f t="shared" si="496"/>
        <v>0</v>
      </c>
      <c r="K2544" s="218">
        <f t="shared" si="498"/>
        <v>0</v>
      </c>
      <c r="L2544" s="21"/>
    </row>
    <row r="2545" spans="1:12" s="227" customFormat="1" ht="18" x14ac:dyDescent="0.25">
      <c r="A2545" s="228"/>
      <c r="B2545" s="304"/>
      <c r="C2545" s="304"/>
      <c r="D2545" s="282" t="s">
        <v>289</v>
      </c>
      <c r="E2545" s="218">
        <v>3.2</v>
      </c>
      <c r="F2545" s="218">
        <v>1.64</v>
      </c>
      <c r="G2545" s="218">
        <v>1</v>
      </c>
      <c r="H2545" s="218">
        <v>1.5</v>
      </c>
      <c r="I2545" s="218">
        <f t="shared" si="497"/>
        <v>5.2480000000000002</v>
      </c>
      <c r="J2545" s="219">
        <f t="shared" si="496"/>
        <v>1.5</v>
      </c>
      <c r="K2545" s="218">
        <f t="shared" si="498"/>
        <v>1.5</v>
      </c>
      <c r="L2545" s="21"/>
    </row>
    <row r="2546" spans="1:12" s="227" customFormat="1" ht="18" x14ac:dyDescent="0.25">
      <c r="A2546" s="228"/>
      <c r="B2546" s="304"/>
      <c r="C2546" s="304"/>
      <c r="D2546" s="282" t="s">
        <v>290</v>
      </c>
      <c r="E2546" s="218">
        <v>1.53</v>
      </c>
      <c r="F2546" s="218">
        <v>2</v>
      </c>
      <c r="G2546" s="218">
        <v>1</v>
      </c>
      <c r="H2546" s="218">
        <v>1.5</v>
      </c>
      <c r="I2546" s="218">
        <f t="shared" si="497"/>
        <v>3.06</v>
      </c>
      <c r="J2546" s="219">
        <f t="shared" si="496"/>
        <v>1.5</v>
      </c>
      <c r="K2546" s="218">
        <f t="shared" si="498"/>
        <v>1.5</v>
      </c>
      <c r="L2546" s="21"/>
    </row>
    <row r="2547" spans="1:12" s="227" customFormat="1" ht="18" x14ac:dyDescent="0.25">
      <c r="A2547" s="228"/>
      <c r="B2547" s="304"/>
      <c r="C2547" s="304"/>
      <c r="D2547" s="282" t="s">
        <v>292</v>
      </c>
      <c r="E2547" s="218">
        <v>1.53</v>
      </c>
      <c r="F2547" s="218">
        <v>2</v>
      </c>
      <c r="G2547" s="218">
        <v>1</v>
      </c>
      <c r="H2547" s="218">
        <v>1.5</v>
      </c>
      <c r="I2547" s="218">
        <f t="shared" si="497"/>
        <v>3.06</v>
      </c>
      <c r="J2547" s="219">
        <f t="shared" si="496"/>
        <v>1.5</v>
      </c>
      <c r="K2547" s="218">
        <f t="shared" si="498"/>
        <v>1.5</v>
      </c>
      <c r="L2547" s="21"/>
    </row>
    <row r="2548" spans="1:12" s="227" customFormat="1" ht="18" x14ac:dyDescent="0.25">
      <c r="A2548" s="228"/>
      <c r="B2548" s="304"/>
      <c r="C2548" s="304"/>
      <c r="D2548" s="282" t="s">
        <v>293</v>
      </c>
      <c r="E2548" s="218">
        <v>3.2</v>
      </c>
      <c r="F2548" s="218">
        <v>3.4</v>
      </c>
      <c r="G2548" s="218">
        <v>0</v>
      </c>
      <c r="H2548" s="218">
        <v>1.5</v>
      </c>
      <c r="I2548" s="218">
        <f t="shared" si="497"/>
        <v>10.88</v>
      </c>
      <c r="J2548" s="219">
        <f t="shared" si="496"/>
        <v>0</v>
      </c>
      <c r="K2548" s="218">
        <f t="shared" si="498"/>
        <v>0</v>
      </c>
      <c r="L2548" s="21"/>
    </row>
    <row r="2549" spans="1:12" s="227" customFormat="1" ht="18" x14ac:dyDescent="0.25">
      <c r="A2549" s="228"/>
      <c r="B2549" s="304"/>
      <c r="C2549" s="304"/>
      <c r="D2549" s="282" t="s">
        <v>294</v>
      </c>
      <c r="E2549" s="218">
        <v>3.2</v>
      </c>
      <c r="F2549" s="218">
        <v>4.5</v>
      </c>
      <c r="G2549" s="218">
        <v>0</v>
      </c>
      <c r="H2549" s="218">
        <v>1.5</v>
      </c>
      <c r="I2549" s="218">
        <f t="shared" si="497"/>
        <v>14.4</v>
      </c>
      <c r="J2549" s="219">
        <f t="shared" si="496"/>
        <v>0</v>
      </c>
      <c r="K2549" s="218">
        <f t="shared" si="498"/>
        <v>0</v>
      </c>
      <c r="L2549" s="21"/>
    </row>
    <row r="2550" spans="1:12" s="227" customFormat="1" ht="18" x14ac:dyDescent="0.25">
      <c r="A2550" s="228"/>
      <c r="B2550" s="304"/>
      <c r="C2550" s="304"/>
      <c r="D2550" s="282" t="s">
        <v>295</v>
      </c>
      <c r="E2550" s="218">
        <v>1.55</v>
      </c>
      <c r="F2550" s="218">
        <v>0.95</v>
      </c>
      <c r="G2550" s="218">
        <v>1</v>
      </c>
      <c r="H2550" s="218">
        <v>1.5</v>
      </c>
      <c r="I2550" s="218">
        <f t="shared" si="497"/>
        <v>1.4724999999999999</v>
      </c>
      <c r="J2550" s="219">
        <f>H2550*G2550</f>
        <v>1.5</v>
      </c>
      <c r="K2550" s="218">
        <f t="shared" si="498"/>
        <v>1.5</v>
      </c>
      <c r="L2550" s="21"/>
    </row>
    <row r="2551" spans="1:12" s="227" customFormat="1" ht="18" x14ac:dyDescent="0.25">
      <c r="A2551" s="228"/>
      <c r="B2551" s="304"/>
      <c r="C2551" s="304"/>
      <c r="D2551" s="282"/>
      <c r="E2551" s="218"/>
      <c r="F2551" s="218"/>
      <c r="G2551" s="218"/>
      <c r="H2551" s="218"/>
      <c r="I2551" s="218"/>
      <c r="J2551" s="219"/>
      <c r="K2551" s="311">
        <f>SUM(K2536:K2550)</f>
        <v>6</v>
      </c>
      <c r="L2551" s="21"/>
    </row>
    <row r="2552" spans="1:12" s="227" customFormat="1" ht="51.75" customHeight="1" x14ac:dyDescent="0.25">
      <c r="A2552" s="228"/>
      <c r="B2552" s="312" t="str">
        <f>'Planila Orçamentária'!C208</f>
        <v xml:space="preserve">Revestimento cerâmico, 10x10cm, cor branca, tipo A </v>
      </c>
      <c r="C2552" s="304"/>
      <c r="D2552" s="282"/>
      <c r="E2552" s="218"/>
      <c r="F2552" s="218"/>
      <c r="G2552" s="218"/>
      <c r="H2552" s="218"/>
      <c r="I2552" s="218"/>
      <c r="J2552" s="219"/>
      <c r="K2552" s="311"/>
      <c r="L2552" s="21"/>
    </row>
    <row r="2553" spans="1:12" s="227" customFormat="1" ht="18" x14ac:dyDescent="0.25">
      <c r="A2553" s="228"/>
      <c r="B2553" s="304"/>
      <c r="C2553" s="304"/>
      <c r="D2553" s="282" t="s">
        <v>282</v>
      </c>
      <c r="E2553" s="218">
        <v>4.3499999999999996</v>
      </c>
      <c r="F2553" s="218">
        <v>4.3</v>
      </c>
      <c r="G2553" s="218">
        <f>E2553*2+F2553*2</f>
        <v>17.299999999999997</v>
      </c>
      <c r="H2553" s="218">
        <v>3</v>
      </c>
      <c r="I2553" s="218">
        <f>E2553*F2553</f>
        <v>18.704999999999998</v>
      </c>
      <c r="J2553" s="219"/>
      <c r="K2553" s="218">
        <f>J2553</f>
        <v>0</v>
      </c>
      <c r="L2553" s="21"/>
    </row>
    <row r="2554" spans="1:12" s="227" customFormat="1" ht="18" x14ac:dyDescent="0.25">
      <c r="A2554" s="228"/>
      <c r="B2554" s="304"/>
      <c r="C2554" s="304"/>
      <c r="D2554" s="282" t="s">
        <v>283</v>
      </c>
      <c r="E2554" s="218">
        <v>2.85</v>
      </c>
      <c r="F2554" s="218">
        <v>4</v>
      </c>
      <c r="G2554" s="218">
        <f t="shared" ref="G2554:G2567" si="499">E2554*2+F2554*2</f>
        <v>13.7</v>
      </c>
      <c r="H2554" s="218">
        <v>3</v>
      </c>
      <c r="I2554" s="218">
        <f t="shared" ref="I2554:I2567" si="500">E2554*F2554</f>
        <v>11.4</v>
      </c>
      <c r="J2554" s="219"/>
      <c r="K2554" s="218">
        <f t="shared" ref="K2554:K2567" si="501">J2554</f>
        <v>0</v>
      </c>
      <c r="L2554" s="21"/>
    </row>
    <row r="2555" spans="1:12" s="227" customFormat="1" ht="18" x14ac:dyDescent="0.25">
      <c r="A2555" s="228"/>
      <c r="B2555" s="304"/>
      <c r="C2555" s="304"/>
      <c r="D2555" s="282" t="s">
        <v>298</v>
      </c>
      <c r="E2555" s="218">
        <v>2.85</v>
      </c>
      <c r="F2555" s="218">
        <v>4</v>
      </c>
      <c r="G2555" s="218">
        <f t="shared" si="499"/>
        <v>13.7</v>
      </c>
      <c r="H2555" s="218">
        <v>3</v>
      </c>
      <c r="I2555" s="218">
        <f t="shared" si="500"/>
        <v>11.4</v>
      </c>
      <c r="J2555" s="219"/>
      <c r="K2555" s="218">
        <f t="shared" si="501"/>
        <v>0</v>
      </c>
      <c r="L2555" s="21"/>
    </row>
    <row r="2556" spans="1:12" s="227" customFormat="1" ht="18" x14ac:dyDescent="0.25">
      <c r="A2556" s="228"/>
      <c r="B2556" s="304"/>
      <c r="C2556" s="304"/>
      <c r="D2556" s="282" t="s">
        <v>284</v>
      </c>
      <c r="E2556" s="218">
        <v>4.3499999999999996</v>
      </c>
      <c r="F2556" s="218">
        <v>4.3499999999999996</v>
      </c>
      <c r="G2556" s="218">
        <f t="shared" si="499"/>
        <v>17.399999999999999</v>
      </c>
      <c r="H2556" s="218">
        <v>3</v>
      </c>
      <c r="I2556" s="218">
        <f t="shared" si="500"/>
        <v>18.922499999999996</v>
      </c>
      <c r="J2556" s="219"/>
      <c r="K2556" s="218">
        <f t="shared" si="501"/>
        <v>0</v>
      </c>
      <c r="L2556" s="21"/>
    </row>
    <row r="2557" spans="1:12" s="227" customFormat="1" ht="18" x14ac:dyDescent="0.25">
      <c r="A2557" s="228"/>
      <c r="B2557" s="304"/>
      <c r="C2557" s="304"/>
      <c r="D2557" s="282" t="s">
        <v>285</v>
      </c>
      <c r="E2557" s="218">
        <v>2.74</v>
      </c>
      <c r="F2557" s="218">
        <v>3</v>
      </c>
      <c r="G2557" s="218">
        <f t="shared" si="499"/>
        <v>11.48</v>
      </c>
      <c r="H2557" s="218">
        <v>3</v>
      </c>
      <c r="I2557" s="218">
        <f t="shared" si="500"/>
        <v>8.2200000000000006</v>
      </c>
      <c r="J2557" s="219"/>
      <c r="K2557" s="218">
        <f t="shared" si="501"/>
        <v>0</v>
      </c>
      <c r="L2557" s="21"/>
    </row>
    <row r="2558" spans="1:12" s="227" customFormat="1" ht="18" x14ac:dyDescent="0.25">
      <c r="A2558" s="228"/>
      <c r="B2558" s="304"/>
      <c r="C2558" s="304"/>
      <c r="D2558" s="282" t="s">
        <v>286</v>
      </c>
      <c r="E2558" s="218">
        <v>1.35</v>
      </c>
      <c r="F2558" s="218">
        <v>10.3</v>
      </c>
      <c r="G2558" s="218">
        <f t="shared" si="499"/>
        <v>23.3</v>
      </c>
      <c r="H2558" s="218">
        <v>3</v>
      </c>
      <c r="I2558" s="218">
        <f t="shared" si="500"/>
        <v>13.905000000000001</v>
      </c>
      <c r="J2558" s="219"/>
      <c r="K2558" s="218">
        <f t="shared" si="501"/>
        <v>0</v>
      </c>
      <c r="L2558" s="21"/>
    </row>
    <row r="2559" spans="1:12" s="227" customFormat="1" ht="18" x14ac:dyDescent="0.25">
      <c r="A2559" s="228"/>
      <c r="B2559" s="304"/>
      <c r="C2559" s="304"/>
      <c r="D2559" s="282" t="s">
        <v>287</v>
      </c>
      <c r="E2559" s="218">
        <v>1.35</v>
      </c>
      <c r="F2559" s="218">
        <v>2.95</v>
      </c>
      <c r="G2559" s="218">
        <f t="shared" si="499"/>
        <v>8.6000000000000014</v>
      </c>
      <c r="H2559" s="218">
        <v>3</v>
      </c>
      <c r="I2559" s="218">
        <f t="shared" si="500"/>
        <v>3.9825000000000004</v>
      </c>
      <c r="J2559" s="219"/>
      <c r="K2559" s="218">
        <f t="shared" si="501"/>
        <v>0</v>
      </c>
      <c r="L2559" s="21"/>
    </row>
    <row r="2560" spans="1:12" s="227" customFormat="1" ht="18" x14ac:dyDescent="0.25">
      <c r="A2560" s="228"/>
      <c r="B2560" s="304"/>
      <c r="C2560" s="304"/>
      <c r="D2560" s="282" t="s">
        <v>288</v>
      </c>
      <c r="E2560" s="218">
        <v>2.74</v>
      </c>
      <c r="F2560" s="218">
        <v>1.3</v>
      </c>
      <c r="G2560" s="218">
        <f t="shared" si="499"/>
        <v>8.08</v>
      </c>
      <c r="H2560" s="218">
        <v>3</v>
      </c>
      <c r="I2560" s="218">
        <f t="shared" si="500"/>
        <v>3.5620000000000003</v>
      </c>
      <c r="J2560" s="219"/>
      <c r="K2560" s="218">
        <f t="shared" si="501"/>
        <v>0</v>
      </c>
      <c r="L2560" s="21"/>
    </row>
    <row r="2561" spans="1:12" s="227" customFormat="1" ht="18" x14ac:dyDescent="0.25">
      <c r="A2561" s="228"/>
      <c r="B2561" s="304"/>
      <c r="C2561" s="304"/>
      <c r="D2561" s="282" t="s">
        <v>291</v>
      </c>
      <c r="E2561" s="218">
        <v>1.8</v>
      </c>
      <c r="F2561" s="218">
        <v>4.45</v>
      </c>
      <c r="G2561" s="218">
        <f t="shared" si="499"/>
        <v>12.5</v>
      </c>
      <c r="H2561" s="218">
        <v>3</v>
      </c>
      <c r="I2561" s="218">
        <f t="shared" si="500"/>
        <v>8.01</v>
      </c>
      <c r="J2561" s="219"/>
      <c r="K2561" s="218">
        <f t="shared" si="501"/>
        <v>0</v>
      </c>
      <c r="L2561" s="21"/>
    </row>
    <row r="2562" spans="1:12" s="227" customFormat="1" ht="18" x14ac:dyDescent="0.25">
      <c r="A2562" s="228"/>
      <c r="B2562" s="304"/>
      <c r="C2562" s="304"/>
      <c r="D2562" s="282" t="s">
        <v>289</v>
      </c>
      <c r="E2562" s="218">
        <v>3.2</v>
      </c>
      <c r="F2562" s="218">
        <v>1.64</v>
      </c>
      <c r="G2562" s="218">
        <f t="shared" si="499"/>
        <v>9.68</v>
      </c>
      <c r="H2562" s="218">
        <v>3</v>
      </c>
      <c r="I2562" s="218">
        <f t="shared" si="500"/>
        <v>5.2480000000000002</v>
      </c>
      <c r="J2562" s="219"/>
      <c r="K2562" s="218">
        <f t="shared" si="501"/>
        <v>0</v>
      </c>
      <c r="L2562" s="21"/>
    </row>
    <row r="2563" spans="1:12" s="227" customFormat="1" ht="18" x14ac:dyDescent="0.25">
      <c r="A2563" s="228"/>
      <c r="B2563" s="304"/>
      <c r="C2563" s="304"/>
      <c r="D2563" s="282" t="s">
        <v>290</v>
      </c>
      <c r="E2563" s="218">
        <v>1.53</v>
      </c>
      <c r="F2563" s="218">
        <v>2</v>
      </c>
      <c r="G2563" s="218">
        <f t="shared" si="499"/>
        <v>7.0600000000000005</v>
      </c>
      <c r="H2563" s="218">
        <v>3</v>
      </c>
      <c r="I2563" s="218">
        <f t="shared" si="500"/>
        <v>3.06</v>
      </c>
      <c r="J2563" s="219"/>
      <c r="K2563" s="218">
        <f t="shared" si="501"/>
        <v>0</v>
      </c>
      <c r="L2563" s="21"/>
    </row>
    <row r="2564" spans="1:12" s="227" customFormat="1" ht="18" x14ac:dyDescent="0.25">
      <c r="A2564" s="228"/>
      <c r="B2564" s="304"/>
      <c r="C2564" s="304"/>
      <c r="D2564" s="282" t="s">
        <v>292</v>
      </c>
      <c r="E2564" s="218">
        <v>1.53</v>
      </c>
      <c r="F2564" s="218">
        <v>2</v>
      </c>
      <c r="G2564" s="218">
        <f t="shared" si="499"/>
        <v>7.0600000000000005</v>
      </c>
      <c r="H2564" s="218">
        <v>3</v>
      </c>
      <c r="I2564" s="218">
        <f t="shared" si="500"/>
        <v>3.06</v>
      </c>
      <c r="J2564" s="219"/>
      <c r="K2564" s="218">
        <f t="shared" si="501"/>
        <v>0</v>
      </c>
      <c r="L2564" s="21"/>
    </row>
    <row r="2565" spans="1:12" s="227" customFormat="1" ht="18" x14ac:dyDescent="0.25">
      <c r="A2565" s="228"/>
      <c r="B2565" s="304"/>
      <c r="C2565" s="304"/>
      <c r="D2565" s="282" t="s">
        <v>293</v>
      </c>
      <c r="E2565" s="218">
        <v>3.2</v>
      </c>
      <c r="F2565" s="218">
        <v>3.4</v>
      </c>
      <c r="G2565" s="218">
        <f t="shared" si="499"/>
        <v>13.2</v>
      </c>
      <c r="H2565" s="218">
        <v>3</v>
      </c>
      <c r="I2565" s="218">
        <f t="shared" si="500"/>
        <v>10.88</v>
      </c>
      <c r="J2565" s="219"/>
      <c r="K2565" s="218">
        <f t="shared" si="501"/>
        <v>0</v>
      </c>
      <c r="L2565" s="21"/>
    </row>
    <row r="2566" spans="1:12" s="227" customFormat="1" ht="18" x14ac:dyDescent="0.25">
      <c r="A2566" s="228"/>
      <c r="B2566" s="304"/>
      <c r="C2566" s="304"/>
      <c r="D2566" s="282" t="s">
        <v>294</v>
      </c>
      <c r="E2566" s="218">
        <v>3.2</v>
      </c>
      <c r="F2566" s="218">
        <v>4.5</v>
      </c>
      <c r="G2566" s="218">
        <f t="shared" si="499"/>
        <v>15.4</v>
      </c>
      <c r="H2566" s="218">
        <v>3</v>
      </c>
      <c r="I2566" s="218">
        <f t="shared" si="500"/>
        <v>14.4</v>
      </c>
      <c r="J2566" s="219"/>
      <c r="K2566" s="218">
        <f t="shared" si="501"/>
        <v>0</v>
      </c>
      <c r="L2566" s="21"/>
    </row>
    <row r="2567" spans="1:12" s="227" customFormat="1" ht="18" x14ac:dyDescent="0.25">
      <c r="A2567" s="228"/>
      <c r="B2567" s="304"/>
      <c r="C2567" s="304"/>
      <c r="D2567" s="282" t="s">
        <v>295</v>
      </c>
      <c r="E2567" s="218">
        <v>1.55</v>
      </c>
      <c r="F2567" s="218">
        <v>0.95</v>
      </c>
      <c r="G2567" s="218">
        <f t="shared" si="499"/>
        <v>5</v>
      </c>
      <c r="H2567" s="218">
        <v>3</v>
      </c>
      <c r="I2567" s="218">
        <f t="shared" si="500"/>
        <v>1.4724999999999999</v>
      </c>
      <c r="J2567" s="219"/>
      <c r="K2567" s="218">
        <f t="shared" si="501"/>
        <v>0</v>
      </c>
      <c r="L2567" s="21"/>
    </row>
    <row r="2568" spans="1:12" s="227" customFormat="1" ht="18" x14ac:dyDescent="0.25">
      <c r="A2568" s="228"/>
      <c r="B2568" s="304"/>
      <c r="C2568" s="304"/>
      <c r="D2568" s="282"/>
      <c r="E2568" s="218"/>
      <c r="F2568" s="218"/>
      <c r="G2568" s="218"/>
      <c r="H2568" s="218"/>
      <c r="I2568" s="218"/>
      <c r="J2568" s="219"/>
      <c r="K2568" s="311">
        <f>SUM(K2553:K2567)</f>
        <v>0</v>
      </c>
      <c r="L2568" s="21"/>
    </row>
    <row r="2569" spans="1:12" s="227" customFormat="1" ht="18" x14ac:dyDescent="0.25">
      <c r="A2569" s="228"/>
      <c r="B2569" s="312" t="str">
        <f>'Planila Orçamentária'!C209</f>
        <v>Reboco parede interna</v>
      </c>
      <c r="C2569" s="304"/>
      <c r="D2569" s="282"/>
      <c r="E2569" s="218"/>
      <c r="F2569" s="218"/>
      <c r="G2569" s="218"/>
      <c r="H2569" s="218"/>
      <c r="I2569" s="218"/>
      <c r="J2569" s="219"/>
      <c r="K2569" s="218"/>
      <c r="L2569" s="21"/>
    </row>
    <row r="2570" spans="1:12" s="227" customFormat="1" ht="18" x14ac:dyDescent="0.25">
      <c r="A2570" s="228"/>
      <c r="B2570" s="304"/>
      <c r="C2570" s="304"/>
      <c r="D2570" s="282" t="s">
        <v>282</v>
      </c>
      <c r="E2570" s="218">
        <v>4.3499999999999996</v>
      </c>
      <c r="F2570" s="218">
        <v>4.3</v>
      </c>
      <c r="G2570" s="218">
        <f>E2570*2+F2570*2</f>
        <v>17.299999999999997</v>
      </c>
      <c r="H2570" s="218">
        <v>3</v>
      </c>
      <c r="I2570" s="218">
        <f>E2570*F2570</f>
        <v>18.704999999999998</v>
      </c>
      <c r="J2570" s="219"/>
      <c r="K2570" s="218">
        <f>J2570</f>
        <v>0</v>
      </c>
      <c r="L2570" s="21"/>
    </row>
    <row r="2571" spans="1:12" s="227" customFormat="1" ht="18" x14ac:dyDescent="0.25">
      <c r="A2571" s="228"/>
      <c r="B2571" s="304"/>
      <c r="C2571" s="304"/>
      <c r="D2571" s="282" t="s">
        <v>283</v>
      </c>
      <c r="E2571" s="218">
        <v>2.85</v>
      </c>
      <c r="F2571" s="218">
        <v>4</v>
      </c>
      <c r="G2571" s="218">
        <f t="shared" ref="G2571:G2584" si="502">E2571*2+F2571*2</f>
        <v>13.7</v>
      </c>
      <c r="H2571" s="218">
        <v>3</v>
      </c>
      <c r="I2571" s="218">
        <f t="shared" ref="I2571:I2584" si="503">E2571*F2571</f>
        <v>11.4</v>
      </c>
      <c r="J2571" s="219"/>
      <c r="K2571" s="218">
        <f t="shared" ref="K2571:K2584" si="504">J2571</f>
        <v>0</v>
      </c>
      <c r="L2571" s="21"/>
    </row>
    <row r="2572" spans="1:12" s="227" customFormat="1" ht="18" x14ac:dyDescent="0.25">
      <c r="A2572" s="228"/>
      <c r="B2572" s="304"/>
      <c r="C2572" s="304"/>
      <c r="D2572" s="282" t="s">
        <v>298</v>
      </c>
      <c r="E2572" s="218">
        <v>2.85</v>
      </c>
      <c r="F2572" s="218">
        <v>4</v>
      </c>
      <c r="G2572" s="218">
        <f t="shared" si="502"/>
        <v>13.7</v>
      </c>
      <c r="H2572" s="218">
        <v>3</v>
      </c>
      <c r="I2572" s="218">
        <f t="shared" si="503"/>
        <v>11.4</v>
      </c>
      <c r="J2572" s="219"/>
      <c r="K2572" s="218">
        <f t="shared" si="504"/>
        <v>0</v>
      </c>
      <c r="L2572" s="21"/>
    </row>
    <row r="2573" spans="1:12" s="227" customFormat="1" ht="18" x14ac:dyDescent="0.25">
      <c r="A2573" s="228"/>
      <c r="B2573" s="304"/>
      <c r="C2573" s="304"/>
      <c r="D2573" s="282" t="s">
        <v>284</v>
      </c>
      <c r="E2573" s="218">
        <v>4.3499999999999996</v>
      </c>
      <c r="F2573" s="218">
        <v>4.3499999999999996</v>
      </c>
      <c r="G2573" s="218">
        <f t="shared" si="502"/>
        <v>17.399999999999999</v>
      </c>
      <c r="H2573" s="218">
        <v>3</v>
      </c>
      <c r="I2573" s="218">
        <f t="shared" si="503"/>
        <v>18.922499999999996</v>
      </c>
      <c r="J2573" s="219"/>
      <c r="K2573" s="218">
        <f t="shared" si="504"/>
        <v>0</v>
      </c>
      <c r="L2573" s="21"/>
    </row>
    <row r="2574" spans="1:12" s="227" customFormat="1" ht="18" x14ac:dyDescent="0.25">
      <c r="A2574" s="228"/>
      <c r="B2574" s="304"/>
      <c r="C2574" s="304"/>
      <c r="D2574" s="282" t="s">
        <v>285</v>
      </c>
      <c r="E2574" s="218">
        <v>2.74</v>
      </c>
      <c r="F2574" s="218">
        <v>3</v>
      </c>
      <c r="G2574" s="218">
        <f t="shared" si="502"/>
        <v>11.48</v>
      </c>
      <c r="H2574" s="218">
        <v>3</v>
      </c>
      <c r="I2574" s="218">
        <f t="shared" si="503"/>
        <v>8.2200000000000006</v>
      </c>
      <c r="J2574" s="219"/>
      <c r="K2574" s="218">
        <f t="shared" si="504"/>
        <v>0</v>
      </c>
      <c r="L2574" s="21"/>
    </row>
    <row r="2575" spans="1:12" s="227" customFormat="1" ht="18" x14ac:dyDescent="0.25">
      <c r="A2575" s="228"/>
      <c r="B2575" s="304"/>
      <c r="C2575" s="304"/>
      <c r="D2575" s="282" t="s">
        <v>286</v>
      </c>
      <c r="E2575" s="218">
        <v>1.35</v>
      </c>
      <c r="F2575" s="218">
        <v>10.3</v>
      </c>
      <c r="G2575" s="218">
        <f t="shared" si="502"/>
        <v>23.3</v>
      </c>
      <c r="H2575" s="218">
        <v>3</v>
      </c>
      <c r="I2575" s="218">
        <f t="shared" si="503"/>
        <v>13.905000000000001</v>
      </c>
      <c r="J2575" s="219"/>
      <c r="K2575" s="218">
        <f t="shared" si="504"/>
        <v>0</v>
      </c>
      <c r="L2575" s="21"/>
    </row>
    <row r="2576" spans="1:12" s="227" customFormat="1" ht="18" x14ac:dyDescent="0.25">
      <c r="A2576" s="228"/>
      <c r="B2576" s="304"/>
      <c r="C2576" s="304"/>
      <c r="D2576" s="282" t="s">
        <v>287</v>
      </c>
      <c r="E2576" s="218">
        <v>1.35</v>
      </c>
      <c r="F2576" s="218">
        <v>2.95</v>
      </c>
      <c r="G2576" s="218">
        <f t="shared" si="502"/>
        <v>8.6000000000000014</v>
      </c>
      <c r="H2576" s="218">
        <v>3</v>
      </c>
      <c r="I2576" s="218">
        <f t="shared" si="503"/>
        <v>3.9825000000000004</v>
      </c>
      <c r="J2576" s="219"/>
      <c r="K2576" s="218">
        <f t="shared" si="504"/>
        <v>0</v>
      </c>
      <c r="L2576" s="21"/>
    </row>
    <row r="2577" spans="1:12" s="227" customFormat="1" ht="18" x14ac:dyDescent="0.25">
      <c r="A2577" s="228"/>
      <c r="B2577" s="304"/>
      <c r="C2577" s="304"/>
      <c r="D2577" s="282" t="s">
        <v>288</v>
      </c>
      <c r="E2577" s="218">
        <v>2.74</v>
      </c>
      <c r="F2577" s="218">
        <v>1.3</v>
      </c>
      <c r="G2577" s="218">
        <f t="shared" si="502"/>
        <v>8.08</v>
      </c>
      <c r="H2577" s="218">
        <v>3</v>
      </c>
      <c r="I2577" s="218">
        <f t="shared" si="503"/>
        <v>3.5620000000000003</v>
      </c>
      <c r="J2577" s="219"/>
      <c r="K2577" s="218">
        <f t="shared" si="504"/>
        <v>0</v>
      </c>
      <c r="L2577" s="21"/>
    </row>
    <row r="2578" spans="1:12" s="227" customFormat="1" ht="18" x14ac:dyDescent="0.25">
      <c r="A2578" s="228"/>
      <c r="B2578" s="304"/>
      <c r="C2578" s="304"/>
      <c r="D2578" s="282" t="s">
        <v>291</v>
      </c>
      <c r="E2578" s="218">
        <v>1.8</v>
      </c>
      <c r="F2578" s="218">
        <v>4.45</v>
      </c>
      <c r="G2578" s="218">
        <f t="shared" si="502"/>
        <v>12.5</v>
      </c>
      <c r="H2578" s="218">
        <v>3</v>
      </c>
      <c r="I2578" s="218">
        <f t="shared" si="503"/>
        <v>8.01</v>
      </c>
      <c r="J2578" s="219"/>
      <c r="K2578" s="218">
        <f t="shared" si="504"/>
        <v>0</v>
      </c>
      <c r="L2578" s="21"/>
    </row>
    <row r="2579" spans="1:12" s="227" customFormat="1" ht="18" x14ac:dyDescent="0.25">
      <c r="A2579" s="228"/>
      <c r="B2579" s="304"/>
      <c r="C2579" s="304"/>
      <c r="D2579" s="282" t="s">
        <v>289</v>
      </c>
      <c r="E2579" s="218">
        <v>3.2</v>
      </c>
      <c r="F2579" s="218">
        <v>1.64</v>
      </c>
      <c r="G2579" s="218">
        <f t="shared" si="502"/>
        <v>9.68</v>
      </c>
      <c r="H2579" s="218">
        <v>3</v>
      </c>
      <c r="I2579" s="218">
        <f t="shared" si="503"/>
        <v>5.2480000000000002</v>
      </c>
      <c r="J2579" s="219"/>
      <c r="K2579" s="218">
        <f t="shared" si="504"/>
        <v>0</v>
      </c>
      <c r="L2579" s="21"/>
    </row>
    <row r="2580" spans="1:12" s="227" customFormat="1" ht="18" x14ac:dyDescent="0.25">
      <c r="A2580" s="228"/>
      <c r="B2580" s="304"/>
      <c r="C2580" s="304"/>
      <c r="D2580" s="282" t="s">
        <v>290</v>
      </c>
      <c r="E2580" s="218">
        <v>1.53</v>
      </c>
      <c r="F2580" s="218">
        <v>2</v>
      </c>
      <c r="G2580" s="218">
        <f t="shared" si="502"/>
        <v>7.0600000000000005</v>
      </c>
      <c r="H2580" s="218">
        <v>3</v>
      </c>
      <c r="I2580" s="218">
        <f t="shared" si="503"/>
        <v>3.06</v>
      </c>
      <c r="J2580" s="219"/>
      <c r="K2580" s="218">
        <f t="shared" si="504"/>
        <v>0</v>
      </c>
      <c r="L2580" s="21"/>
    </row>
    <row r="2581" spans="1:12" s="227" customFormat="1" ht="18" x14ac:dyDescent="0.25">
      <c r="A2581" s="228"/>
      <c r="B2581" s="304"/>
      <c r="C2581" s="304"/>
      <c r="D2581" s="282" t="s">
        <v>292</v>
      </c>
      <c r="E2581" s="218">
        <v>1.53</v>
      </c>
      <c r="F2581" s="218">
        <v>2</v>
      </c>
      <c r="G2581" s="218">
        <f t="shared" si="502"/>
        <v>7.0600000000000005</v>
      </c>
      <c r="H2581" s="218">
        <v>3</v>
      </c>
      <c r="I2581" s="218">
        <f t="shared" si="503"/>
        <v>3.06</v>
      </c>
      <c r="J2581" s="219"/>
      <c r="K2581" s="218">
        <f t="shared" si="504"/>
        <v>0</v>
      </c>
      <c r="L2581" s="21"/>
    </row>
    <row r="2582" spans="1:12" s="227" customFormat="1" ht="18" x14ac:dyDescent="0.25">
      <c r="A2582" s="228"/>
      <c r="B2582" s="304"/>
      <c r="C2582" s="304"/>
      <c r="D2582" s="282" t="s">
        <v>293</v>
      </c>
      <c r="E2582" s="218">
        <v>3.2</v>
      </c>
      <c r="F2582" s="218">
        <v>3.4</v>
      </c>
      <c r="G2582" s="218">
        <f t="shared" si="502"/>
        <v>13.2</v>
      </c>
      <c r="H2582" s="218">
        <v>3</v>
      </c>
      <c r="I2582" s="218">
        <f t="shared" si="503"/>
        <v>10.88</v>
      </c>
      <c r="J2582" s="219"/>
      <c r="K2582" s="218">
        <f t="shared" si="504"/>
        <v>0</v>
      </c>
      <c r="L2582" s="21"/>
    </row>
    <row r="2583" spans="1:12" s="227" customFormat="1" ht="18" x14ac:dyDescent="0.25">
      <c r="A2583" s="228"/>
      <c r="B2583" s="304"/>
      <c r="C2583" s="304"/>
      <c r="D2583" s="282" t="s">
        <v>294</v>
      </c>
      <c r="E2583" s="218">
        <v>3.2</v>
      </c>
      <c r="F2583" s="218">
        <v>4.5</v>
      </c>
      <c r="G2583" s="218">
        <f t="shared" si="502"/>
        <v>15.4</v>
      </c>
      <c r="H2583" s="218">
        <v>3</v>
      </c>
      <c r="I2583" s="218">
        <f t="shared" si="503"/>
        <v>14.4</v>
      </c>
      <c r="J2583" s="219"/>
      <c r="K2583" s="218">
        <f t="shared" si="504"/>
        <v>0</v>
      </c>
      <c r="L2583" s="21"/>
    </row>
    <row r="2584" spans="1:12" s="227" customFormat="1" ht="18" x14ac:dyDescent="0.25">
      <c r="A2584" s="228"/>
      <c r="B2584" s="304"/>
      <c r="C2584" s="304"/>
      <c r="D2584" s="282" t="s">
        <v>295</v>
      </c>
      <c r="E2584" s="218">
        <v>1.55</v>
      </c>
      <c r="F2584" s="218">
        <v>0.95</v>
      </c>
      <c r="G2584" s="218">
        <f t="shared" si="502"/>
        <v>5</v>
      </c>
      <c r="H2584" s="218">
        <v>3</v>
      </c>
      <c r="I2584" s="218">
        <f t="shared" si="503"/>
        <v>1.4724999999999999</v>
      </c>
      <c r="J2584" s="219"/>
      <c r="K2584" s="218">
        <f t="shared" si="504"/>
        <v>0</v>
      </c>
      <c r="L2584" s="21"/>
    </row>
    <row r="2585" spans="1:12" s="227" customFormat="1" ht="18" x14ac:dyDescent="0.25">
      <c r="A2585" s="228"/>
      <c r="B2585" s="304"/>
      <c r="C2585" s="304"/>
      <c r="D2585" s="282"/>
      <c r="E2585" s="218"/>
      <c r="F2585" s="218"/>
      <c r="G2585" s="218"/>
      <c r="H2585" s="218"/>
      <c r="I2585" s="218"/>
      <c r="J2585" s="219"/>
      <c r="K2585" s="311">
        <f>SUM(K2553:K2584)</f>
        <v>0</v>
      </c>
      <c r="L2585" s="21"/>
    </row>
    <row r="2586" spans="1:12" s="227" customFormat="1" ht="18" x14ac:dyDescent="0.25">
      <c r="A2586" s="228"/>
      <c r="B2586" s="308" t="str">
        <f>'Planila Orçamentária'!C210</f>
        <v>PAVIMENTAÇÃO</v>
      </c>
      <c r="C2586" s="308"/>
      <c r="D2586" s="309"/>
      <c r="E2586" s="310"/>
      <c r="F2586" s="310"/>
      <c r="G2586" s="310"/>
      <c r="H2586" s="310"/>
      <c r="I2586" s="310"/>
      <c r="J2586" s="310"/>
      <c r="K2586" s="310"/>
      <c r="L2586" s="21"/>
    </row>
    <row r="2587" spans="1:12" s="227" customFormat="1" ht="88.5" customHeight="1" x14ac:dyDescent="0.25">
      <c r="A2587" s="228"/>
      <c r="B2587" s="313" t="str">
        <f>'Planila Orçamentária'!C211</f>
        <v xml:space="preserve">Regularização de base para piso cerâmico </v>
      </c>
      <c r="C2587" s="314" t="s">
        <v>98</v>
      </c>
      <c r="D2587" s="315"/>
      <c r="E2587" s="218"/>
      <c r="F2587" s="218"/>
      <c r="G2587" s="218"/>
      <c r="H2587" s="218"/>
      <c r="I2587" s="218"/>
      <c r="J2587" s="219"/>
      <c r="K2587" s="311"/>
      <c r="L2587" s="21"/>
    </row>
    <row r="2588" spans="1:12" s="227" customFormat="1" ht="18" x14ac:dyDescent="0.25">
      <c r="A2588" s="228"/>
      <c r="B2588" s="304"/>
      <c r="C2588" s="304"/>
      <c r="D2588" s="282" t="s">
        <v>282</v>
      </c>
      <c r="E2588" s="218">
        <v>4.3499999999999996</v>
      </c>
      <c r="F2588" s="218">
        <v>4.3</v>
      </c>
      <c r="G2588" s="218">
        <f>E2588*2+F2588*2</f>
        <v>17.299999999999997</v>
      </c>
      <c r="H2588" s="218">
        <v>3</v>
      </c>
      <c r="I2588" s="218">
        <f>E2588*F2588</f>
        <v>18.704999999999998</v>
      </c>
      <c r="J2588" s="219"/>
      <c r="K2588" s="218">
        <f>I2588</f>
        <v>18.704999999999998</v>
      </c>
      <c r="L2588" s="21"/>
    </row>
    <row r="2589" spans="1:12" s="227" customFormat="1" ht="18" x14ac:dyDescent="0.25">
      <c r="A2589" s="228"/>
      <c r="B2589" s="304"/>
      <c r="C2589" s="304"/>
      <c r="D2589" s="282" t="s">
        <v>283</v>
      </c>
      <c r="E2589" s="218">
        <v>2.85</v>
      </c>
      <c r="F2589" s="218">
        <v>4</v>
      </c>
      <c r="G2589" s="218">
        <f t="shared" ref="G2589:G2602" si="505">E2589*2+F2589*2</f>
        <v>13.7</v>
      </c>
      <c r="H2589" s="218">
        <v>3</v>
      </c>
      <c r="I2589" s="218">
        <f t="shared" ref="I2589:I2602" si="506">E2589*F2589</f>
        <v>11.4</v>
      </c>
      <c r="J2589" s="219"/>
      <c r="K2589" s="218">
        <f t="shared" ref="K2589:K2602" si="507">I2589</f>
        <v>11.4</v>
      </c>
      <c r="L2589" s="21"/>
    </row>
    <row r="2590" spans="1:12" s="227" customFormat="1" ht="18" x14ac:dyDescent="0.25">
      <c r="A2590" s="228"/>
      <c r="B2590" s="304"/>
      <c r="C2590" s="304"/>
      <c r="D2590" s="282" t="s">
        <v>298</v>
      </c>
      <c r="E2590" s="218">
        <v>2.85</v>
      </c>
      <c r="F2590" s="218">
        <v>4</v>
      </c>
      <c r="G2590" s="218">
        <f t="shared" si="505"/>
        <v>13.7</v>
      </c>
      <c r="H2590" s="218">
        <v>3</v>
      </c>
      <c r="I2590" s="218">
        <f t="shared" si="506"/>
        <v>11.4</v>
      </c>
      <c r="J2590" s="219"/>
      <c r="K2590" s="218">
        <f t="shared" si="507"/>
        <v>11.4</v>
      </c>
      <c r="L2590" s="21"/>
    </row>
    <row r="2591" spans="1:12" s="227" customFormat="1" ht="18" x14ac:dyDescent="0.25">
      <c r="A2591" s="228"/>
      <c r="B2591" s="304"/>
      <c r="C2591" s="304"/>
      <c r="D2591" s="282" t="s">
        <v>284</v>
      </c>
      <c r="E2591" s="218">
        <v>4.3499999999999996</v>
      </c>
      <c r="F2591" s="218">
        <v>4.3499999999999996</v>
      </c>
      <c r="G2591" s="218">
        <f t="shared" si="505"/>
        <v>17.399999999999999</v>
      </c>
      <c r="H2591" s="218">
        <v>3</v>
      </c>
      <c r="I2591" s="218">
        <f t="shared" si="506"/>
        <v>18.922499999999996</v>
      </c>
      <c r="J2591" s="219"/>
      <c r="K2591" s="218">
        <f t="shared" si="507"/>
        <v>18.922499999999996</v>
      </c>
      <c r="L2591" s="21"/>
    </row>
    <row r="2592" spans="1:12" s="227" customFormat="1" ht="18" x14ac:dyDescent="0.25">
      <c r="A2592" s="228"/>
      <c r="B2592" s="304"/>
      <c r="C2592" s="304"/>
      <c r="D2592" s="282" t="s">
        <v>285</v>
      </c>
      <c r="E2592" s="218">
        <v>2.74</v>
      </c>
      <c r="F2592" s="218">
        <v>3</v>
      </c>
      <c r="G2592" s="218">
        <f t="shared" si="505"/>
        <v>11.48</v>
      </c>
      <c r="H2592" s="218">
        <v>3</v>
      </c>
      <c r="I2592" s="218">
        <f t="shared" si="506"/>
        <v>8.2200000000000006</v>
      </c>
      <c r="J2592" s="219"/>
      <c r="K2592" s="218">
        <f t="shared" si="507"/>
        <v>8.2200000000000006</v>
      </c>
      <c r="L2592" s="21"/>
    </row>
    <row r="2593" spans="1:12" s="227" customFormat="1" ht="18" x14ac:dyDescent="0.25">
      <c r="A2593" s="228"/>
      <c r="B2593" s="304"/>
      <c r="C2593" s="304"/>
      <c r="D2593" s="282" t="s">
        <v>286</v>
      </c>
      <c r="E2593" s="218">
        <v>1.35</v>
      </c>
      <c r="F2593" s="218">
        <v>10.3</v>
      </c>
      <c r="G2593" s="218">
        <f t="shared" si="505"/>
        <v>23.3</v>
      </c>
      <c r="H2593" s="218">
        <v>3</v>
      </c>
      <c r="I2593" s="218">
        <f t="shared" si="506"/>
        <v>13.905000000000001</v>
      </c>
      <c r="J2593" s="219"/>
      <c r="K2593" s="218">
        <f t="shared" si="507"/>
        <v>13.905000000000001</v>
      </c>
      <c r="L2593" s="21"/>
    </row>
    <row r="2594" spans="1:12" s="227" customFormat="1" ht="18" x14ac:dyDescent="0.25">
      <c r="A2594" s="228"/>
      <c r="B2594" s="304"/>
      <c r="C2594" s="304"/>
      <c r="D2594" s="282" t="s">
        <v>287</v>
      </c>
      <c r="E2594" s="218">
        <v>1.35</v>
      </c>
      <c r="F2594" s="218">
        <v>2.95</v>
      </c>
      <c r="G2594" s="218">
        <f t="shared" si="505"/>
        <v>8.6000000000000014</v>
      </c>
      <c r="H2594" s="218">
        <v>3</v>
      </c>
      <c r="I2594" s="218">
        <f t="shared" si="506"/>
        <v>3.9825000000000004</v>
      </c>
      <c r="J2594" s="219"/>
      <c r="K2594" s="218">
        <f t="shared" si="507"/>
        <v>3.9825000000000004</v>
      </c>
      <c r="L2594" s="21"/>
    </row>
    <row r="2595" spans="1:12" s="227" customFormat="1" ht="18" x14ac:dyDescent="0.25">
      <c r="A2595" s="228"/>
      <c r="B2595" s="304"/>
      <c r="C2595" s="304"/>
      <c r="D2595" s="282" t="s">
        <v>288</v>
      </c>
      <c r="E2595" s="218">
        <v>2.74</v>
      </c>
      <c r="F2595" s="218">
        <v>1.3</v>
      </c>
      <c r="G2595" s="218">
        <f t="shared" si="505"/>
        <v>8.08</v>
      </c>
      <c r="H2595" s="218">
        <v>3</v>
      </c>
      <c r="I2595" s="218">
        <f t="shared" si="506"/>
        <v>3.5620000000000003</v>
      </c>
      <c r="J2595" s="219"/>
      <c r="K2595" s="218">
        <f t="shared" si="507"/>
        <v>3.5620000000000003</v>
      </c>
      <c r="L2595" s="21"/>
    </row>
    <row r="2596" spans="1:12" s="227" customFormat="1" ht="18" x14ac:dyDescent="0.25">
      <c r="A2596" s="228"/>
      <c r="B2596" s="304"/>
      <c r="C2596" s="304"/>
      <c r="D2596" s="282" t="s">
        <v>291</v>
      </c>
      <c r="E2596" s="218">
        <v>1.8</v>
      </c>
      <c r="F2596" s="218">
        <v>4.45</v>
      </c>
      <c r="G2596" s="218">
        <f t="shared" si="505"/>
        <v>12.5</v>
      </c>
      <c r="H2596" s="218">
        <v>3</v>
      </c>
      <c r="I2596" s="218">
        <f t="shared" si="506"/>
        <v>8.01</v>
      </c>
      <c r="J2596" s="219"/>
      <c r="K2596" s="218">
        <f t="shared" si="507"/>
        <v>8.01</v>
      </c>
      <c r="L2596" s="21"/>
    </row>
    <row r="2597" spans="1:12" s="227" customFormat="1" ht="18" x14ac:dyDescent="0.25">
      <c r="A2597" s="228"/>
      <c r="B2597" s="304"/>
      <c r="C2597" s="304"/>
      <c r="D2597" s="282" t="s">
        <v>289</v>
      </c>
      <c r="E2597" s="218">
        <v>3.2</v>
      </c>
      <c r="F2597" s="218">
        <v>1.64</v>
      </c>
      <c r="G2597" s="218">
        <f t="shared" si="505"/>
        <v>9.68</v>
      </c>
      <c r="H2597" s="218">
        <v>3</v>
      </c>
      <c r="I2597" s="218">
        <f t="shared" si="506"/>
        <v>5.2480000000000002</v>
      </c>
      <c r="J2597" s="219"/>
      <c r="K2597" s="218">
        <f t="shared" si="507"/>
        <v>5.2480000000000002</v>
      </c>
      <c r="L2597" s="21"/>
    </row>
    <row r="2598" spans="1:12" s="227" customFormat="1" ht="18" x14ac:dyDescent="0.25">
      <c r="A2598" s="228"/>
      <c r="B2598" s="304"/>
      <c r="C2598" s="304"/>
      <c r="D2598" s="282" t="s">
        <v>290</v>
      </c>
      <c r="E2598" s="218">
        <v>1.53</v>
      </c>
      <c r="F2598" s="218">
        <v>2</v>
      </c>
      <c r="G2598" s="218">
        <f t="shared" si="505"/>
        <v>7.0600000000000005</v>
      </c>
      <c r="H2598" s="218">
        <v>3</v>
      </c>
      <c r="I2598" s="218">
        <f t="shared" si="506"/>
        <v>3.06</v>
      </c>
      <c r="J2598" s="219"/>
      <c r="K2598" s="218">
        <f t="shared" si="507"/>
        <v>3.06</v>
      </c>
      <c r="L2598" s="21"/>
    </row>
    <row r="2599" spans="1:12" s="227" customFormat="1" ht="18" x14ac:dyDescent="0.25">
      <c r="A2599" s="228"/>
      <c r="B2599" s="304"/>
      <c r="C2599" s="304"/>
      <c r="D2599" s="282" t="s">
        <v>292</v>
      </c>
      <c r="E2599" s="218">
        <v>1.53</v>
      </c>
      <c r="F2599" s="218">
        <v>2</v>
      </c>
      <c r="G2599" s="218">
        <f t="shared" si="505"/>
        <v>7.0600000000000005</v>
      </c>
      <c r="H2599" s="218">
        <v>3</v>
      </c>
      <c r="I2599" s="218">
        <f t="shared" si="506"/>
        <v>3.06</v>
      </c>
      <c r="J2599" s="219"/>
      <c r="K2599" s="218">
        <f t="shared" si="507"/>
        <v>3.06</v>
      </c>
      <c r="L2599" s="21"/>
    </row>
    <row r="2600" spans="1:12" s="227" customFormat="1" ht="18" x14ac:dyDescent="0.25">
      <c r="A2600" s="228"/>
      <c r="B2600" s="304"/>
      <c r="C2600" s="304"/>
      <c r="D2600" s="282" t="s">
        <v>293</v>
      </c>
      <c r="E2600" s="218">
        <v>3.2</v>
      </c>
      <c r="F2600" s="218">
        <v>3.4</v>
      </c>
      <c r="G2600" s="218">
        <f t="shared" si="505"/>
        <v>13.2</v>
      </c>
      <c r="H2600" s="218">
        <v>3</v>
      </c>
      <c r="I2600" s="218">
        <f t="shared" si="506"/>
        <v>10.88</v>
      </c>
      <c r="J2600" s="219"/>
      <c r="K2600" s="218">
        <f t="shared" si="507"/>
        <v>10.88</v>
      </c>
      <c r="L2600" s="21"/>
    </row>
    <row r="2601" spans="1:12" s="227" customFormat="1" ht="18" x14ac:dyDescent="0.25">
      <c r="A2601" s="228"/>
      <c r="B2601" s="304"/>
      <c r="C2601" s="304"/>
      <c r="D2601" s="282" t="s">
        <v>294</v>
      </c>
      <c r="E2601" s="218">
        <v>3.2</v>
      </c>
      <c r="F2601" s="218">
        <v>4.5</v>
      </c>
      <c r="G2601" s="218">
        <f t="shared" si="505"/>
        <v>15.4</v>
      </c>
      <c r="H2601" s="218">
        <v>3</v>
      </c>
      <c r="I2601" s="218">
        <f t="shared" si="506"/>
        <v>14.4</v>
      </c>
      <c r="J2601" s="219"/>
      <c r="K2601" s="218">
        <f t="shared" si="507"/>
        <v>14.4</v>
      </c>
      <c r="L2601" s="21"/>
    </row>
    <row r="2602" spans="1:12" s="227" customFormat="1" ht="18" x14ac:dyDescent="0.25">
      <c r="A2602" s="228"/>
      <c r="B2602" s="304"/>
      <c r="C2602" s="304"/>
      <c r="D2602" s="282" t="s">
        <v>295</v>
      </c>
      <c r="E2602" s="218">
        <v>1.55</v>
      </c>
      <c r="F2602" s="218">
        <v>0.95</v>
      </c>
      <c r="G2602" s="218">
        <f t="shared" si="505"/>
        <v>5</v>
      </c>
      <c r="H2602" s="218">
        <v>3</v>
      </c>
      <c r="I2602" s="218">
        <f t="shared" si="506"/>
        <v>1.4724999999999999</v>
      </c>
      <c r="J2602" s="219"/>
      <c r="K2602" s="218">
        <f t="shared" si="507"/>
        <v>1.4724999999999999</v>
      </c>
      <c r="L2602" s="21"/>
    </row>
    <row r="2603" spans="1:12" s="227" customFormat="1" ht="18" x14ac:dyDescent="0.25">
      <c r="A2603" s="228"/>
      <c r="B2603" s="304"/>
      <c r="C2603" s="304"/>
      <c r="D2603" s="282"/>
      <c r="E2603" s="218"/>
      <c r="F2603" s="218"/>
      <c r="G2603" s="218"/>
      <c r="H2603" s="218"/>
      <c r="I2603" s="218"/>
      <c r="J2603" s="219"/>
      <c r="K2603" s="311">
        <f>SUM(K2588:K2602)</f>
        <v>136.22749999999999</v>
      </c>
      <c r="L2603" s="21"/>
    </row>
    <row r="2604" spans="1:12" s="227" customFormat="1" ht="78.75" customHeight="1" x14ac:dyDescent="0.25">
      <c r="A2604" s="228"/>
      <c r="B2604" s="312" t="str">
        <f>'Planila Orçamentária'!C212</f>
        <v xml:space="preserve">Piso cerâmico, PEI 5, 30x30, tipo A </v>
      </c>
      <c r="C2604" s="304" t="s">
        <v>98</v>
      </c>
      <c r="D2604" s="282"/>
      <c r="E2604" s="218"/>
      <c r="F2604" s="218"/>
      <c r="G2604" s="218"/>
      <c r="H2604" s="218"/>
      <c r="I2604" s="218"/>
      <c r="J2604" s="219"/>
      <c r="K2604" s="311"/>
      <c r="L2604" s="21"/>
    </row>
    <row r="2605" spans="1:12" s="227" customFormat="1" ht="18" x14ac:dyDescent="0.25">
      <c r="A2605" s="228"/>
      <c r="B2605" s="304"/>
      <c r="C2605" s="304"/>
      <c r="D2605" s="282" t="s">
        <v>282</v>
      </c>
      <c r="E2605" s="218">
        <v>4.3499999999999996</v>
      </c>
      <c r="F2605" s="218">
        <v>4.3</v>
      </c>
      <c r="G2605" s="218">
        <f>E2605*2+F2605*2</f>
        <v>17.299999999999997</v>
      </c>
      <c r="H2605" s="218">
        <v>3</v>
      </c>
      <c r="I2605" s="218">
        <f>E2605*F2605</f>
        <v>18.704999999999998</v>
      </c>
      <c r="J2605" s="219"/>
      <c r="K2605" s="218">
        <f>I2605</f>
        <v>18.704999999999998</v>
      </c>
      <c r="L2605" s="21"/>
    </row>
    <row r="2606" spans="1:12" s="227" customFormat="1" ht="18" x14ac:dyDescent="0.25">
      <c r="A2606" s="228"/>
      <c r="B2606" s="304"/>
      <c r="C2606" s="304"/>
      <c r="D2606" s="282" t="s">
        <v>283</v>
      </c>
      <c r="E2606" s="218">
        <v>2.85</v>
      </c>
      <c r="F2606" s="218">
        <v>4</v>
      </c>
      <c r="G2606" s="218">
        <f t="shared" ref="G2606:G2619" si="508">E2606*2+F2606*2</f>
        <v>13.7</v>
      </c>
      <c r="H2606" s="218">
        <v>3</v>
      </c>
      <c r="I2606" s="218">
        <f t="shared" ref="I2606:I2619" si="509">E2606*F2606</f>
        <v>11.4</v>
      </c>
      <c r="J2606" s="219"/>
      <c r="K2606" s="218">
        <f t="shared" ref="K2606:K2619" si="510">I2606</f>
        <v>11.4</v>
      </c>
      <c r="L2606" s="21"/>
    </row>
    <row r="2607" spans="1:12" s="227" customFormat="1" ht="18" x14ac:dyDescent="0.25">
      <c r="A2607" s="228"/>
      <c r="B2607" s="304"/>
      <c r="C2607" s="304"/>
      <c r="D2607" s="282" t="s">
        <v>298</v>
      </c>
      <c r="E2607" s="218">
        <v>2.85</v>
      </c>
      <c r="F2607" s="218">
        <v>4</v>
      </c>
      <c r="G2607" s="218">
        <f t="shared" si="508"/>
        <v>13.7</v>
      </c>
      <c r="H2607" s="218">
        <v>3</v>
      </c>
      <c r="I2607" s="218">
        <f t="shared" si="509"/>
        <v>11.4</v>
      </c>
      <c r="J2607" s="219"/>
      <c r="K2607" s="218">
        <f t="shared" si="510"/>
        <v>11.4</v>
      </c>
      <c r="L2607" s="21"/>
    </row>
    <row r="2608" spans="1:12" s="227" customFormat="1" ht="18" x14ac:dyDescent="0.25">
      <c r="A2608" s="228"/>
      <c r="B2608" s="304"/>
      <c r="C2608" s="304"/>
      <c r="D2608" s="282" t="s">
        <v>284</v>
      </c>
      <c r="E2608" s="218">
        <v>4.3499999999999996</v>
      </c>
      <c r="F2608" s="218">
        <v>4.3499999999999996</v>
      </c>
      <c r="G2608" s="218">
        <f t="shared" si="508"/>
        <v>17.399999999999999</v>
      </c>
      <c r="H2608" s="218">
        <v>3</v>
      </c>
      <c r="I2608" s="218">
        <f t="shared" si="509"/>
        <v>18.922499999999996</v>
      </c>
      <c r="J2608" s="219"/>
      <c r="K2608" s="218">
        <f t="shared" si="510"/>
        <v>18.922499999999996</v>
      </c>
      <c r="L2608" s="21"/>
    </row>
    <row r="2609" spans="1:12" s="227" customFormat="1" ht="18" x14ac:dyDescent="0.25">
      <c r="A2609" s="228"/>
      <c r="B2609" s="304"/>
      <c r="C2609" s="304"/>
      <c r="D2609" s="282" t="s">
        <v>285</v>
      </c>
      <c r="E2609" s="218">
        <v>2.74</v>
      </c>
      <c r="F2609" s="218">
        <v>3</v>
      </c>
      <c r="G2609" s="218">
        <f t="shared" si="508"/>
        <v>11.48</v>
      </c>
      <c r="H2609" s="218">
        <v>3</v>
      </c>
      <c r="I2609" s="218">
        <f t="shared" si="509"/>
        <v>8.2200000000000006</v>
      </c>
      <c r="J2609" s="219"/>
      <c r="K2609" s="218">
        <f t="shared" si="510"/>
        <v>8.2200000000000006</v>
      </c>
      <c r="L2609" s="21"/>
    </row>
    <row r="2610" spans="1:12" s="227" customFormat="1" ht="18" x14ac:dyDescent="0.25">
      <c r="A2610" s="228"/>
      <c r="B2610" s="304"/>
      <c r="C2610" s="304"/>
      <c r="D2610" s="282" t="s">
        <v>286</v>
      </c>
      <c r="E2610" s="218">
        <v>1.35</v>
      </c>
      <c r="F2610" s="218">
        <v>10.3</v>
      </c>
      <c r="G2610" s="218">
        <f t="shared" si="508"/>
        <v>23.3</v>
      </c>
      <c r="H2610" s="218">
        <v>3</v>
      </c>
      <c r="I2610" s="218">
        <f t="shared" si="509"/>
        <v>13.905000000000001</v>
      </c>
      <c r="J2610" s="219"/>
      <c r="K2610" s="218">
        <f t="shared" si="510"/>
        <v>13.905000000000001</v>
      </c>
      <c r="L2610" s="21"/>
    </row>
    <row r="2611" spans="1:12" s="227" customFormat="1" ht="18" x14ac:dyDescent="0.25">
      <c r="A2611" s="228"/>
      <c r="B2611" s="304"/>
      <c r="C2611" s="304"/>
      <c r="D2611" s="282" t="s">
        <v>287</v>
      </c>
      <c r="E2611" s="218">
        <v>1.35</v>
      </c>
      <c r="F2611" s="218">
        <v>2.95</v>
      </c>
      <c r="G2611" s="218">
        <f t="shared" si="508"/>
        <v>8.6000000000000014</v>
      </c>
      <c r="H2611" s="218">
        <v>3</v>
      </c>
      <c r="I2611" s="218">
        <f t="shared" si="509"/>
        <v>3.9825000000000004</v>
      </c>
      <c r="J2611" s="219"/>
      <c r="K2611" s="218">
        <f t="shared" si="510"/>
        <v>3.9825000000000004</v>
      </c>
      <c r="L2611" s="21"/>
    </row>
    <row r="2612" spans="1:12" s="227" customFormat="1" ht="18" x14ac:dyDescent="0.25">
      <c r="A2612" s="228"/>
      <c r="B2612" s="304"/>
      <c r="C2612" s="304"/>
      <c r="D2612" s="282" t="s">
        <v>288</v>
      </c>
      <c r="E2612" s="218">
        <v>2.74</v>
      </c>
      <c r="F2612" s="218">
        <v>1.3</v>
      </c>
      <c r="G2612" s="218">
        <f t="shared" si="508"/>
        <v>8.08</v>
      </c>
      <c r="H2612" s="218">
        <v>3</v>
      </c>
      <c r="I2612" s="218">
        <f t="shared" si="509"/>
        <v>3.5620000000000003</v>
      </c>
      <c r="J2612" s="219"/>
      <c r="K2612" s="218">
        <f t="shared" si="510"/>
        <v>3.5620000000000003</v>
      </c>
      <c r="L2612" s="21"/>
    </row>
    <row r="2613" spans="1:12" s="227" customFormat="1" ht="18" x14ac:dyDescent="0.25">
      <c r="A2613" s="228"/>
      <c r="B2613" s="304"/>
      <c r="C2613" s="304"/>
      <c r="D2613" s="282" t="s">
        <v>291</v>
      </c>
      <c r="E2613" s="218">
        <v>1.8</v>
      </c>
      <c r="F2613" s="218">
        <v>4.45</v>
      </c>
      <c r="G2613" s="218">
        <f t="shared" si="508"/>
        <v>12.5</v>
      </c>
      <c r="H2613" s="218">
        <v>3</v>
      </c>
      <c r="I2613" s="218">
        <f t="shared" si="509"/>
        <v>8.01</v>
      </c>
      <c r="J2613" s="219"/>
      <c r="K2613" s="218">
        <f t="shared" si="510"/>
        <v>8.01</v>
      </c>
      <c r="L2613" s="21"/>
    </row>
    <row r="2614" spans="1:12" s="227" customFormat="1" ht="18" x14ac:dyDescent="0.25">
      <c r="A2614" s="228"/>
      <c r="B2614" s="304"/>
      <c r="C2614" s="304"/>
      <c r="D2614" s="282" t="s">
        <v>289</v>
      </c>
      <c r="E2614" s="218">
        <v>3.2</v>
      </c>
      <c r="F2614" s="218">
        <v>1.64</v>
      </c>
      <c r="G2614" s="218">
        <f t="shared" si="508"/>
        <v>9.68</v>
      </c>
      <c r="H2614" s="218">
        <v>3</v>
      </c>
      <c r="I2614" s="218">
        <f t="shared" si="509"/>
        <v>5.2480000000000002</v>
      </c>
      <c r="J2614" s="219"/>
      <c r="K2614" s="218">
        <f t="shared" si="510"/>
        <v>5.2480000000000002</v>
      </c>
      <c r="L2614" s="21"/>
    </row>
    <row r="2615" spans="1:12" s="227" customFormat="1" ht="18" x14ac:dyDescent="0.25">
      <c r="A2615" s="228"/>
      <c r="B2615" s="304"/>
      <c r="C2615" s="304"/>
      <c r="D2615" s="282" t="s">
        <v>290</v>
      </c>
      <c r="E2615" s="218">
        <v>1.53</v>
      </c>
      <c r="F2615" s="218">
        <v>2</v>
      </c>
      <c r="G2615" s="218">
        <f t="shared" si="508"/>
        <v>7.0600000000000005</v>
      </c>
      <c r="H2615" s="218">
        <v>3</v>
      </c>
      <c r="I2615" s="218">
        <f t="shared" si="509"/>
        <v>3.06</v>
      </c>
      <c r="J2615" s="219"/>
      <c r="K2615" s="218">
        <f t="shared" si="510"/>
        <v>3.06</v>
      </c>
      <c r="L2615" s="21"/>
    </row>
    <row r="2616" spans="1:12" s="227" customFormat="1" ht="18" x14ac:dyDescent="0.25">
      <c r="A2616" s="228"/>
      <c r="B2616" s="304"/>
      <c r="C2616" s="304"/>
      <c r="D2616" s="282" t="s">
        <v>292</v>
      </c>
      <c r="E2616" s="218">
        <v>1.53</v>
      </c>
      <c r="F2616" s="218">
        <v>2</v>
      </c>
      <c r="G2616" s="218">
        <f t="shared" si="508"/>
        <v>7.0600000000000005</v>
      </c>
      <c r="H2616" s="218">
        <v>3</v>
      </c>
      <c r="I2616" s="218">
        <f t="shared" si="509"/>
        <v>3.06</v>
      </c>
      <c r="J2616" s="219"/>
      <c r="K2616" s="218">
        <f t="shared" si="510"/>
        <v>3.06</v>
      </c>
      <c r="L2616" s="21"/>
    </row>
    <row r="2617" spans="1:12" s="227" customFormat="1" ht="18" x14ac:dyDescent="0.25">
      <c r="A2617" s="228"/>
      <c r="B2617" s="304"/>
      <c r="C2617" s="304"/>
      <c r="D2617" s="282" t="s">
        <v>293</v>
      </c>
      <c r="E2617" s="218">
        <v>3.2</v>
      </c>
      <c r="F2617" s="218">
        <v>3.4</v>
      </c>
      <c r="G2617" s="218">
        <f t="shared" si="508"/>
        <v>13.2</v>
      </c>
      <c r="H2617" s="218">
        <v>3</v>
      </c>
      <c r="I2617" s="218">
        <f t="shared" si="509"/>
        <v>10.88</v>
      </c>
      <c r="J2617" s="219"/>
      <c r="K2617" s="218">
        <f t="shared" si="510"/>
        <v>10.88</v>
      </c>
      <c r="L2617" s="21"/>
    </row>
    <row r="2618" spans="1:12" s="227" customFormat="1" ht="18" x14ac:dyDescent="0.25">
      <c r="A2618" s="228"/>
      <c r="B2618" s="304"/>
      <c r="C2618" s="304"/>
      <c r="D2618" s="282" t="s">
        <v>294</v>
      </c>
      <c r="E2618" s="218">
        <v>3.2</v>
      </c>
      <c r="F2618" s="218">
        <v>4.5</v>
      </c>
      <c r="G2618" s="218">
        <f t="shared" si="508"/>
        <v>15.4</v>
      </c>
      <c r="H2618" s="218">
        <v>3</v>
      </c>
      <c r="I2618" s="218">
        <f t="shared" si="509"/>
        <v>14.4</v>
      </c>
      <c r="J2618" s="219"/>
      <c r="K2618" s="218">
        <f t="shared" si="510"/>
        <v>14.4</v>
      </c>
      <c r="L2618" s="21"/>
    </row>
    <row r="2619" spans="1:12" s="227" customFormat="1" ht="18" x14ac:dyDescent="0.25">
      <c r="A2619" s="228"/>
      <c r="B2619" s="304"/>
      <c r="C2619" s="304"/>
      <c r="D2619" s="282" t="s">
        <v>295</v>
      </c>
      <c r="E2619" s="218">
        <v>1.55</v>
      </c>
      <c r="F2619" s="218">
        <v>0.95</v>
      </c>
      <c r="G2619" s="218">
        <f t="shared" si="508"/>
        <v>5</v>
      </c>
      <c r="H2619" s="218">
        <v>3</v>
      </c>
      <c r="I2619" s="218">
        <f t="shared" si="509"/>
        <v>1.4724999999999999</v>
      </c>
      <c r="J2619" s="219"/>
      <c r="K2619" s="218">
        <f t="shared" si="510"/>
        <v>1.4724999999999999</v>
      </c>
      <c r="L2619" s="21"/>
    </row>
    <row r="2620" spans="1:12" s="227" customFormat="1" ht="18" x14ac:dyDescent="0.25">
      <c r="A2620" s="228"/>
      <c r="B2620" s="304"/>
      <c r="C2620" s="304"/>
      <c r="D2620" s="282"/>
      <c r="E2620" s="218"/>
      <c r="F2620" s="218"/>
      <c r="G2620" s="218"/>
      <c r="H2620" s="218"/>
      <c r="I2620" s="218"/>
      <c r="J2620" s="219"/>
      <c r="K2620" s="311">
        <f>SUM(K2605:K2619)</f>
        <v>136.22749999999999</v>
      </c>
      <c r="L2620" s="21"/>
    </row>
    <row r="2621" spans="1:12" s="281" customFormat="1" ht="18" x14ac:dyDescent="0.25">
      <c r="A2621" s="228"/>
      <c r="B2621" s="308" t="str">
        <f>'Planila Orçamentária'!C213</f>
        <v>ESQUADRIAS</v>
      </c>
      <c r="C2621" s="308"/>
      <c r="D2621" s="309"/>
      <c r="E2621" s="310"/>
      <c r="F2621" s="310"/>
      <c r="G2621" s="310"/>
      <c r="H2621" s="310"/>
      <c r="I2621" s="310"/>
      <c r="J2621" s="310"/>
      <c r="K2621" s="310"/>
      <c r="L2621" s="21"/>
    </row>
    <row r="2622" spans="1:12" s="281" customFormat="1" ht="59.25" customHeight="1" x14ac:dyDescent="0.25">
      <c r="A2622" s="228"/>
      <c r="B2622" s="313" t="str">
        <f>'Planila Orçamentária'!C214</f>
        <v>Porta interna de cedro lisa completa, uma folha (0.80x 2,10)m</v>
      </c>
      <c r="C2622" s="314" t="s">
        <v>16</v>
      </c>
      <c r="D2622" s="315"/>
      <c r="E2622" s="218"/>
      <c r="F2622" s="218"/>
      <c r="G2622" s="218"/>
      <c r="H2622" s="218"/>
      <c r="I2622" s="218"/>
      <c r="J2622" s="219"/>
      <c r="K2622" s="311"/>
      <c r="L2622" s="21"/>
    </row>
    <row r="2623" spans="1:12" s="281" customFormat="1" ht="18" x14ac:dyDescent="0.25">
      <c r="A2623" s="228"/>
      <c r="B2623" s="304"/>
      <c r="C2623" s="304"/>
      <c r="D2623" s="282" t="s">
        <v>282</v>
      </c>
      <c r="E2623" s="218">
        <v>4.3499999999999996</v>
      </c>
      <c r="F2623" s="218">
        <v>4.3</v>
      </c>
      <c r="G2623" s="218">
        <f>E2623*2+F2623*2</f>
        <v>17.299999999999997</v>
      </c>
      <c r="H2623" s="218">
        <v>3</v>
      </c>
      <c r="I2623" s="218">
        <f>E2623*F2623</f>
        <v>18.704999999999998</v>
      </c>
      <c r="J2623" s="219">
        <v>2</v>
      </c>
      <c r="K2623" s="218">
        <f>J2623</f>
        <v>2</v>
      </c>
      <c r="L2623" s="21"/>
    </row>
    <row r="2624" spans="1:12" s="281" customFormat="1" ht="18" x14ac:dyDescent="0.25">
      <c r="A2624" s="228"/>
      <c r="B2624" s="304"/>
      <c r="C2624" s="304"/>
      <c r="D2624" s="282" t="s">
        <v>283</v>
      </c>
      <c r="E2624" s="218">
        <v>2.85</v>
      </c>
      <c r="F2624" s="218">
        <v>4</v>
      </c>
      <c r="G2624" s="218">
        <f t="shared" ref="G2624:G2637" si="511">E2624*2+F2624*2</f>
        <v>13.7</v>
      </c>
      <c r="H2624" s="218">
        <v>3</v>
      </c>
      <c r="I2624" s="218">
        <f t="shared" ref="I2624:I2637" si="512">E2624*F2624</f>
        <v>11.4</v>
      </c>
      <c r="J2624" s="219">
        <v>1</v>
      </c>
      <c r="K2624" s="218">
        <f t="shared" ref="K2624:K2637" si="513">J2624</f>
        <v>1</v>
      </c>
      <c r="L2624" s="21"/>
    </row>
    <row r="2625" spans="1:12" s="281" customFormat="1" ht="18" x14ac:dyDescent="0.25">
      <c r="A2625" s="228"/>
      <c r="B2625" s="304"/>
      <c r="C2625" s="304"/>
      <c r="D2625" s="282" t="s">
        <v>298</v>
      </c>
      <c r="E2625" s="218">
        <v>2.85</v>
      </c>
      <c r="F2625" s="218">
        <v>4</v>
      </c>
      <c r="G2625" s="218">
        <f t="shared" si="511"/>
        <v>13.7</v>
      </c>
      <c r="H2625" s="218">
        <v>3</v>
      </c>
      <c r="I2625" s="218">
        <f t="shared" si="512"/>
        <v>11.4</v>
      </c>
      <c r="J2625" s="219">
        <v>1</v>
      </c>
      <c r="K2625" s="218">
        <f t="shared" si="513"/>
        <v>1</v>
      </c>
      <c r="L2625" s="21"/>
    </row>
    <row r="2626" spans="1:12" s="281" customFormat="1" ht="18" x14ac:dyDescent="0.25">
      <c r="A2626" s="228"/>
      <c r="B2626" s="304"/>
      <c r="C2626" s="304"/>
      <c r="D2626" s="282" t="s">
        <v>284</v>
      </c>
      <c r="E2626" s="218">
        <v>4.3499999999999996</v>
      </c>
      <c r="F2626" s="218">
        <v>4.3499999999999996</v>
      </c>
      <c r="G2626" s="218">
        <f t="shared" si="511"/>
        <v>17.399999999999999</v>
      </c>
      <c r="H2626" s="218">
        <v>3</v>
      </c>
      <c r="I2626" s="218">
        <f t="shared" si="512"/>
        <v>18.922499999999996</v>
      </c>
      <c r="J2626" s="219">
        <v>1</v>
      </c>
      <c r="K2626" s="218">
        <f t="shared" si="513"/>
        <v>1</v>
      </c>
      <c r="L2626" s="21"/>
    </row>
    <row r="2627" spans="1:12" s="281" customFormat="1" ht="18" x14ac:dyDescent="0.25">
      <c r="A2627" s="228"/>
      <c r="B2627" s="304"/>
      <c r="C2627" s="304"/>
      <c r="D2627" s="282" t="s">
        <v>285</v>
      </c>
      <c r="E2627" s="218">
        <v>2.74</v>
      </c>
      <c r="F2627" s="218">
        <v>3</v>
      </c>
      <c r="G2627" s="218">
        <f t="shared" si="511"/>
        <v>11.48</v>
      </c>
      <c r="H2627" s="218">
        <v>3</v>
      </c>
      <c r="I2627" s="218">
        <f t="shared" si="512"/>
        <v>8.2200000000000006</v>
      </c>
      <c r="J2627" s="219">
        <v>1</v>
      </c>
      <c r="K2627" s="218">
        <f t="shared" si="513"/>
        <v>1</v>
      </c>
      <c r="L2627" s="21"/>
    </row>
    <row r="2628" spans="1:12" s="281" customFormat="1" ht="18" x14ac:dyDescent="0.25">
      <c r="A2628" s="228"/>
      <c r="B2628" s="304"/>
      <c r="C2628" s="304"/>
      <c r="D2628" s="282" t="s">
        <v>286</v>
      </c>
      <c r="E2628" s="218">
        <v>1.35</v>
      </c>
      <c r="F2628" s="218">
        <v>10.3</v>
      </c>
      <c r="G2628" s="218">
        <f t="shared" si="511"/>
        <v>23.3</v>
      </c>
      <c r="H2628" s="218">
        <v>3</v>
      </c>
      <c r="I2628" s="218">
        <f t="shared" si="512"/>
        <v>13.905000000000001</v>
      </c>
      <c r="J2628" s="219">
        <v>0</v>
      </c>
      <c r="K2628" s="218">
        <f t="shared" si="513"/>
        <v>0</v>
      </c>
      <c r="L2628" s="21"/>
    </row>
    <row r="2629" spans="1:12" s="281" customFormat="1" ht="18" x14ac:dyDescent="0.25">
      <c r="A2629" s="228"/>
      <c r="B2629" s="304"/>
      <c r="C2629" s="304"/>
      <c r="D2629" s="282" t="s">
        <v>287</v>
      </c>
      <c r="E2629" s="218">
        <v>1.35</v>
      </c>
      <c r="F2629" s="218">
        <v>2.95</v>
      </c>
      <c r="G2629" s="218">
        <f t="shared" si="511"/>
        <v>8.6000000000000014</v>
      </c>
      <c r="H2629" s="218">
        <v>3</v>
      </c>
      <c r="I2629" s="218">
        <f t="shared" si="512"/>
        <v>3.9825000000000004</v>
      </c>
      <c r="J2629" s="219">
        <v>0</v>
      </c>
      <c r="K2629" s="218">
        <f t="shared" si="513"/>
        <v>0</v>
      </c>
      <c r="L2629" s="21"/>
    </row>
    <row r="2630" spans="1:12" s="281" customFormat="1" ht="18" x14ac:dyDescent="0.25">
      <c r="A2630" s="228"/>
      <c r="B2630" s="304"/>
      <c r="C2630" s="304"/>
      <c r="D2630" s="282" t="s">
        <v>288</v>
      </c>
      <c r="E2630" s="218">
        <v>2.74</v>
      </c>
      <c r="F2630" s="218">
        <v>1.3</v>
      </c>
      <c r="G2630" s="218">
        <f t="shared" si="511"/>
        <v>8.08</v>
      </c>
      <c r="H2630" s="218">
        <v>3</v>
      </c>
      <c r="I2630" s="218">
        <f t="shared" si="512"/>
        <v>3.5620000000000003</v>
      </c>
      <c r="J2630" s="219">
        <v>0</v>
      </c>
      <c r="K2630" s="218">
        <f t="shared" si="513"/>
        <v>0</v>
      </c>
      <c r="L2630" s="21"/>
    </row>
    <row r="2631" spans="1:12" s="281" customFormat="1" ht="18" x14ac:dyDescent="0.25">
      <c r="A2631" s="228"/>
      <c r="B2631" s="304"/>
      <c r="C2631" s="304"/>
      <c r="D2631" s="282" t="s">
        <v>291</v>
      </c>
      <c r="E2631" s="218">
        <v>1.8</v>
      </c>
      <c r="F2631" s="218">
        <v>4.45</v>
      </c>
      <c r="G2631" s="218">
        <f t="shared" si="511"/>
        <v>12.5</v>
      </c>
      <c r="H2631" s="218">
        <v>3</v>
      </c>
      <c r="I2631" s="218">
        <f t="shared" si="512"/>
        <v>8.01</v>
      </c>
      <c r="J2631" s="219">
        <v>1</v>
      </c>
      <c r="K2631" s="218">
        <f t="shared" si="513"/>
        <v>1</v>
      </c>
      <c r="L2631" s="21"/>
    </row>
    <row r="2632" spans="1:12" s="281" customFormat="1" ht="18" x14ac:dyDescent="0.25">
      <c r="A2632" s="228"/>
      <c r="B2632" s="304"/>
      <c r="C2632" s="304"/>
      <c r="D2632" s="282" t="s">
        <v>289</v>
      </c>
      <c r="E2632" s="218">
        <v>3.2</v>
      </c>
      <c r="F2632" s="218">
        <v>1.64</v>
      </c>
      <c r="G2632" s="218">
        <f t="shared" si="511"/>
        <v>9.68</v>
      </c>
      <c r="H2632" s="218">
        <v>3</v>
      </c>
      <c r="I2632" s="218">
        <f t="shared" si="512"/>
        <v>5.2480000000000002</v>
      </c>
      <c r="J2632" s="219">
        <v>1</v>
      </c>
      <c r="K2632" s="218">
        <f t="shared" si="513"/>
        <v>1</v>
      </c>
      <c r="L2632" s="21"/>
    </row>
    <row r="2633" spans="1:12" s="281" customFormat="1" ht="18" x14ac:dyDescent="0.25">
      <c r="A2633" s="228"/>
      <c r="B2633" s="304"/>
      <c r="C2633" s="304"/>
      <c r="D2633" s="282" t="s">
        <v>290</v>
      </c>
      <c r="E2633" s="218">
        <v>1.53</v>
      </c>
      <c r="F2633" s="218">
        <v>2</v>
      </c>
      <c r="G2633" s="218">
        <f t="shared" si="511"/>
        <v>7.0600000000000005</v>
      </c>
      <c r="H2633" s="218">
        <v>3</v>
      </c>
      <c r="I2633" s="218">
        <f t="shared" si="512"/>
        <v>3.06</v>
      </c>
      <c r="J2633" s="219">
        <v>1</v>
      </c>
      <c r="K2633" s="218">
        <f t="shared" si="513"/>
        <v>1</v>
      </c>
      <c r="L2633" s="21"/>
    </row>
    <row r="2634" spans="1:12" s="281" customFormat="1" ht="18" x14ac:dyDescent="0.25">
      <c r="A2634" s="228"/>
      <c r="B2634" s="304"/>
      <c r="C2634" s="304"/>
      <c r="D2634" s="282" t="s">
        <v>292</v>
      </c>
      <c r="E2634" s="218">
        <v>1.53</v>
      </c>
      <c r="F2634" s="218">
        <v>2</v>
      </c>
      <c r="G2634" s="218">
        <f t="shared" si="511"/>
        <v>7.0600000000000005</v>
      </c>
      <c r="H2634" s="218">
        <v>3</v>
      </c>
      <c r="I2634" s="218">
        <f t="shared" si="512"/>
        <v>3.06</v>
      </c>
      <c r="J2634" s="219">
        <v>1</v>
      </c>
      <c r="K2634" s="218">
        <f t="shared" si="513"/>
        <v>1</v>
      </c>
      <c r="L2634" s="21"/>
    </row>
    <row r="2635" spans="1:12" s="281" customFormat="1" ht="18" x14ac:dyDescent="0.25">
      <c r="A2635" s="228"/>
      <c r="B2635" s="304"/>
      <c r="C2635" s="304"/>
      <c r="D2635" s="282" t="s">
        <v>293</v>
      </c>
      <c r="E2635" s="218">
        <v>3.2</v>
      </c>
      <c r="F2635" s="218">
        <v>3.4</v>
      </c>
      <c r="G2635" s="218">
        <f t="shared" si="511"/>
        <v>13.2</v>
      </c>
      <c r="H2635" s="218">
        <v>3</v>
      </c>
      <c r="I2635" s="218">
        <f t="shared" si="512"/>
        <v>10.88</v>
      </c>
      <c r="J2635" s="219">
        <v>1</v>
      </c>
      <c r="K2635" s="218">
        <f t="shared" si="513"/>
        <v>1</v>
      </c>
      <c r="L2635" s="21"/>
    </row>
    <row r="2636" spans="1:12" s="281" customFormat="1" ht="18" x14ac:dyDescent="0.25">
      <c r="A2636" s="228"/>
      <c r="B2636" s="304"/>
      <c r="C2636" s="304"/>
      <c r="D2636" s="282" t="s">
        <v>294</v>
      </c>
      <c r="E2636" s="218">
        <v>3.2</v>
      </c>
      <c r="F2636" s="218">
        <v>4.5</v>
      </c>
      <c r="G2636" s="218">
        <f t="shared" si="511"/>
        <v>15.4</v>
      </c>
      <c r="H2636" s="218">
        <v>3</v>
      </c>
      <c r="I2636" s="218">
        <f t="shared" si="512"/>
        <v>14.4</v>
      </c>
      <c r="J2636" s="219">
        <v>1</v>
      </c>
      <c r="K2636" s="218">
        <f t="shared" si="513"/>
        <v>1</v>
      </c>
      <c r="L2636" s="21"/>
    </row>
    <row r="2637" spans="1:12" s="281" customFormat="1" ht="18" x14ac:dyDescent="0.25">
      <c r="A2637" s="228"/>
      <c r="B2637" s="304"/>
      <c r="C2637" s="304"/>
      <c r="D2637" s="282" t="s">
        <v>295</v>
      </c>
      <c r="E2637" s="218">
        <v>1.55</v>
      </c>
      <c r="F2637" s="218">
        <v>0.95</v>
      </c>
      <c r="G2637" s="218">
        <f t="shared" si="511"/>
        <v>5</v>
      </c>
      <c r="H2637" s="218">
        <v>3</v>
      </c>
      <c r="I2637" s="218">
        <f t="shared" si="512"/>
        <v>1.4724999999999999</v>
      </c>
      <c r="J2637" s="219">
        <v>0</v>
      </c>
      <c r="K2637" s="218">
        <f t="shared" si="513"/>
        <v>0</v>
      </c>
      <c r="L2637" s="21"/>
    </row>
    <row r="2638" spans="1:12" s="281" customFormat="1" ht="18" x14ac:dyDescent="0.25">
      <c r="A2638" s="228"/>
      <c r="B2638" s="304"/>
      <c r="C2638" s="304"/>
      <c r="D2638" s="282"/>
      <c r="E2638" s="218"/>
      <c r="F2638" s="218"/>
      <c r="G2638" s="218"/>
      <c r="H2638" s="218"/>
      <c r="I2638" s="218"/>
      <c r="J2638" s="219"/>
      <c r="K2638" s="311">
        <f>SUM(K2623:K2637)</f>
        <v>12</v>
      </c>
      <c r="L2638" s="21"/>
    </row>
    <row r="2639" spans="1:12" s="227" customFormat="1" ht="64.5" customHeight="1" x14ac:dyDescent="0.25">
      <c r="A2639" s="228"/>
      <c r="B2639" s="312" t="str">
        <f>'Planila Orçamentária'!C215</f>
        <v xml:space="preserve">Porta interna de cedro lisa completa, uma folha (0.70x 2,10)m </v>
      </c>
      <c r="C2639" s="304" t="s">
        <v>16</v>
      </c>
      <c r="D2639" s="282"/>
      <c r="E2639" s="218"/>
      <c r="F2639" s="218"/>
      <c r="G2639" s="218"/>
      <c r="H2639" s="218"/>
      <c r="I2639" s="218"/>
      <c r="J2639" s="219"/>
      <c r="K2639" s="311"/>
      <c r="L2639" s="21"/>
    </row>
    <row r="2640" spans="1:12" s="227" customFormat="1" ht="18" x14ac:dyDescent="0.25">
      <c r="A2640" s="228"/>
      <c r="B2640" s="304"/>
      <c r="C2640" s="304"/>
      <c r="D2640" s="282" t="s">
        <v>282</v>
      </c>
      <c r="E2640" s="218">
        <v>4.3499999999999996</v>
      </c>
      <c r="F2640" s="218">
        <v>4.3</v>
      </c>
      <c r="G2640" s="218">
        <f>E2640*2+F2640*2</f>
        <v>17.299999999999997</v>
      </c>
      <c r="H2640" s="218">
        <v>3</v>
      </c>
      <c r="I2640" s="218">
        <f>E2640*F2640</f>
        <v>18.704999999999998</v>
      </c>
      <c r="J2640" s="219">
        <v>0</v>
      </c>
      <c r="K2640" s="218">
        <f>J2640</f>
        <v>0</v>
      </c>
      <c r="L2640" s="21"/>
    </row>
    <row r="2641" spans="1:12" s="227" customFormat="1" ht="18" x14ac:dyDescent="0.25">
      <c r="A2641" s="228"/>
      <c r="B2641" s="304"/>
      <c r="C2641" s="304"/>
      <c r="D2641" s="282" t="s">
        <v>283</v>
      </c>
      <c r="E2641" s="218">
        <v>2.85</v>
      </c>
      <c r="F2641" s="218">
        <v>4</v>
      </c>
      <c r="G2641" s="218">
        <f t="shared" ref="G2641:G2654" si="514">E2641*2+F2641*2</f>
        <v>13.7</v>
      </c>
      <c r="H2641" s="218">
        <v>3</v>
      </c>
      <c r="I2641" s="218">
        <f t="shared" ref="I2641:I2654" si="515">E2641*F2641</f>
        <v>11.4</v>
      </c>
      <c r="J2641" s="219">
        <v>0</v>
      </c>
      <c r="K2641" s="218">
        <f t="shared" ref="K2641:K2654" si="516">J2641</f>
        <v>0</v>
      </c>
      <c r="L2641" s="21"/>
    </row>
    <row r="2642" spans="1:12" s="227" customFormat="1" ht="18" x14ac:dyDescent="0.25">
      <c r="A2642" s="228"/>
      <c r="B2642" s="304"/>
      <c r="C2642" s="304"/>
      <c r="D2642" s="282" t="s">
        <v>298</v>
      </c>
      <c r="E2642" s="218">
        <v>2.85</v>
      </c>
      <c r="F2642" s="218">
        <v>4</v>
      </c>
      <c r="G2642" s="218">
        <f t="shared" si="514"/>
        <v>13.7</v>
      </c>
      <c r="H2642" s="218">
        <v>3</v>
      </c>
      <c r="I2642" s="218">
        <f t="shared" si="515"/>
        <v>11.4</v>
      </c>
      <c r="J2642" s="219">
        <v>0</v>
      </c>
      <c r="K2642" s="218">
        <f t="shared" si="516"/>
        <v>0</v>
      </c>
      <c r="L2642" s="21"/>
    </row>
    <row r="2643" spans="1:12" s="227" customFormat="1" ht="18" x14ac:dyDescent="0.25">
      <c r="A2643" s="228"/>
      <c r="B2643" s="304"/>
      <c r="C2643" s="304"/>
      <c r="D2643" s="282" t="s">
        <v>284</v>
      </c>
      <c r="E2643" s="218">
        <v>4.3499999999999996</v>
      </c>
      <c r="F2643" s="218">
        <v>4.3499999999999996</v>
      </c>
      <c r="G2643" s="218">
        <f t="shared" si="514"/>
        <v>17.399999999999999</v>
      </c>
      <c r="H2643" s="218">
        <v>3</v>
      </c>
      <c r="I2643" s="218">
        <f t="shared" si="515"/>
        <v>18.922499999999996</v>
      </c>
      <c r="J2643" s="219">
        <v>0</v>
      </c>
      <c r="K2643" s="218">
        <f t="shared" si="516"/>
        <v>0</v>
      </c>
      <c r="L2643" s="21"/>
    </row>
    <row r="2644" spans="1:12" s="227" customFormat="1" ht="18" x14ac:dyDescent="0.25">
      <c r="A2644" s="228"/>
      <c r="B2644" s="304"/>
      <c r="C2644" s="304"/>
      <c r="D2644" s="282" t="s">
        <v>285</v>
      </c>
      <c r="E2644" s="218">
        <v>2.74</v>
      </c>
      <c r="F2644" s="218">
        <v>3</v>
      </c>
      <c r="G2644" s="218">
        <f t="shared" si="514"/>
        <v>11.48</v>
      </c>
      <c r="H2644" s="218">
        <v>3</v>
      </c>
      <c r="I2644" s="218">
        <f t="shared" si="515"/>
        <v>8.2200000000000006</v>
      </c>
      <c r="J2644" s="219">
        <v>0</v>
      </c>
      <c r="K2644" s="218">
        <f t="shared" si="516"/>
        <v>0</v>
      </c>
      <c r="L2644" s="21"/>
    </row>
    <row r="2645" spans="1:12" s="227" customFormat="1" ht="18" x14ac:dyDescent="0.25">
      <c r="A2645" s="228"/>
      <c r="B2645" s="304"/>
      <c r="C2645" s="304"/>
      <c r="D2645" s="282" t="s">
        <v>286</v>
      </c>
      <c r="E2645" s="218">
        <v>1.35</v>
      </c>
      <c r="F2645" s="218">
        <v>10.3</v>
      </c>
      <c r="G2645" s="218">
        <f t="shared" si="514"/>
        <v>23.3</v>
      </c>
      <c r="H2645" s="218">
        <v>3</v>
      </c>
      <c r="I2645" s="218">
        <f t="shared" si="515"/>
        <v>13.905000000000001</v>
      </c>
      <c r="J2645" s="219">
        <v>0</v>
      </c>
      <c r="K2645" s="218">
        <f t="shared" si="516"/>
        <v>0</v>
      </c>
      <c r="L2645" s="21"/>
    </row>
    <row r="2646" spans="1:12" s="227" customFormat="1" ht="18" x14ac:dyDescent="0.25">
      <c r="A2646" s="228"/>
      <c r="B2646" s="304"/>
      <c r="C2646" s="304"/>
      <c r="D2646" s="282" t="s">
        <v>287</v>
      </c>
      <c r="E2646" s="218">
        <v>1.35</v>
      </c>
      <c r="F2646" s="218">
        <v>2.95</v>
      </c>
      <c r="G2646" s="218">
        <f t="shared" si="514"/>
        <v>8.6000000000000014</v>
      </c>
      <c r="H2646" s="218">
        <v>3</v>
      </c>
      <c r="I2646" s="218">
        <f t="shared" si="515"/>
        <v>3.9825000000000004</v>
      </c>
      <c r="J2646" s="219">
        <v>1</v>
      </c>
      <c r="K2646" s="218">
        <f t="shared" si="516"/>
        <v>1</v>
      </c>
      <c r="L2646" s="21"/>
    </row>
    <row r="2647" spans="1:12" s="227" customFormat="1" ht="18" x14ac:dyDescent="0.25">
      <c r="A2647" s="228"/>
      <c r="B2647" s="304"/>
      <c r="C2647" s="304"/>
      <c r="D2647" s="282" t="s">
        <v>288</v>
      </c>
      <c r="E2647" s="218">
        <v>2.74</v>
      </c>
      <c r="F2647" s="218">
        <v>1.3</v>
      </c>
      <c r="G2647" s="218">
        <f t="shared" si="514"/>
        <v>8.08</v>
      </c>
      <c r="H2647" s="218">
        <v>3</v>
      </c>
      <c r="I2647" s="218">
        <f t="shared" si="515"/>
        <v>3.5620000000000003</v>
      </c>
      <c r="J2647" s="219">
        <v>0</v>
      </c>
      <c r="K2647" s="218">
        <f t="shared" si="516"/>
        <v>0</v>
      </c>
      <c r="L2647" s="21"/>
    </row>
    <row r="2648" spans="1:12" s="227" customFormat="1" ht="18" x14ac:dyDescent="0.25">
      <c r="A2648" s="228"/>
      <c r="B2648" s="304"/>
      <c r="C2648" s="304"/>
      <c r="D2648" s="282" t="s">
        <v>291</v>
      </c>
      <c r="E2648" s="218">
        <v>1.8</v>
      </c>
      <c r="F2648" s="218">
        <v>4.45</v>
      </c>
      <c r="G2648" s="218">
        <f t="shared" si="514"/>
        <v>12.5</v>
      </c>
      <c r="H2648" s="218">
        <v>3</v>
      </c>
      <c r="I2648" s="218">
        <f t="shared" si="515"/>
        <v>8.01</v>
      </c>
      <c r="J2648" s="219">
        <v>0</v>
      </c>
      <c r="K2648" s="218">
        <f t="shared" si="516"/>
        <v>0</v>
      </c>
      <c r="L2648" s="21"/>
    </row>
    <row r="2649" spans="1:12" s="227" customFormat="1" ht="18" x14ac:dyDescent="0.25">
      <c r="A2649" s="228"/>
      <c r="B2649" s="304"/>
      <c r="C2649" s="304"/>
      <c r="D2649" s="282" t="s">
        <v>289</v>
      </c>
      <c r="E2649" s="218">
        <v>3.2</v>
      </c>
      <c r="F2649" s="218">
        <v>1.64</v>
      </c>
      <c r="G2649" s="218">
        <f t="shared" si="514"/>
        <v>9.68</v>
      </c>
      <c r="H2649" s="218">
        <v>3</v>
      </c>
      <c r="I2649" s="218">
        <f t="shared" si="515"/>
        <v>5.2480000000000002</v>
      </c>
      <c r="J2649" s="219">
        <v>0</v>
      </c>
      <c r="K2649" s="218">
        <f t="shared" si="516"/>
        <v>0</v>
      </c>
      <c r="L2649" s="21"/>
    </row>
    <row r="2650" spans="1:12" s="227" customFormat="1" ht="18" x14ac:dyDescent="0.25">
      <c r="A2650" s="228"/>
      <c r="B2650" s="304"/>
      <c r="C2650" s="304"/>
      <c r="D2650" s="282" t="s">
        <v>290</v>
      </c>
      <c r="E2650" s="218">
        <v>1.53</v>
      </c>
      <c r="F2650" s="218">
        <v>2</v>
      </c>
      <c r="G2650" s="218">
        <f t="shared" si="514"/>
        <v>7.0600000000000005</v>
      </c>
      <c r="H2650" s="218">
        <v>3</v>
      </c>
      <c r="I2650" s="218">
        <f t="shared" si="515"/>
        <v>3.06</v>
      </c>
      <c r="J2650" s="219">
        <v>0</v>
      </c>
      <c r="K2650" s="218">
        <f t="shared" si="516"/>
        <v>0</v>
      </c>
      <c r="L2650" s="21"/>
    </row>
    <row r="2651" spans="1:12" s="227" customFormat="1" ht="18" x14ac:dyDescent="0.25">
      <c r="A2651" s="228"/>
      <c r="B2651" s="304"/>
      <c r="C2651" s="304"/>
      <c r="D2651" s="282" t="s">
        <v>292</v>
      </c>
      <c r="E2651" s="218">
        <v>1.53</v>
      </c>
      <c r="F2651" s="218">
        <v>2</v>
      </c>
      <c r="G2651" s="218">
        <f t="shared" si="514"/>
        <v>7.0600000000000005</v>
      </c>
      <c r="H2651" s="218">
        <v>3</v>
      </c>
      <c r="I2651" s="218">
        <f t="shared" si="515"/>
        <v>3.06</v>
      </c>
      <c r="J2651" s="219">
        <v>0</v>
      </c>
      <c r="K2651" s="218">
        <f t="shared" si="516"/>
        <v>0</v>
      </c>
      <c r="L2651" s="21"/>
    </row>
    <row r="2652" spans="1:12" s="227" customFormat="1" ht="18" x14ac:dyDescent="0.25">
      <c r="A2652" s="228"/>
      <c r="B2652" s="304"/>
      <c r="C2652" s="304"/>
      <c r="D2652" s="282" t="s">
        <v>293</v>
      </c>
      <c r="E2652" s="218">
        <v>3.2</v>
      </c>
      <c r="F2652" s="218">
        <v>3.4</v>
      </c>
      <c r="G2652" s="218">
        <f t="shared" si="514"/>
        <v>13.2</v>
      </c>
      <c r="H2652" s="218">
        <v>3</v>
      </c>
      <c r="I2652" s="218">
        <f t="shared" si="515"/>
        <v>10.88</v>
      </c>
      <c r="J2652" s="219">
        <v>0</v>
      </c>
      <c r="K2652" s="218">
        <f t="shared" si="516"/>
        <v>0</v>
      </c>
      <c r="L2652" s="21"/>
    </row>
    <row r="2653" spans="1:12" s="227" customFormat="1" ht="18" x14ac:dyDescent="0.25">
      <c r="A2653" s="228"/>
      <c r="B2653" s="304"/>
      <c r="C2653" s="304"/>
      <c r="D2653" s="282" t="s">
        <v>294</v>
      </c>
      <c r="E2653" s="218">
        <v>3.2</v>
      </c>
      <c r="F2653" s="218">
        <v>4.5</v>
      </c>
      <c r="G2653" s="218">
        <f t="shared" si="514"/>
        <v>15.4</v>
      </c>
      <c r="H2653" s="218">
        <v>3</v>
      </c>
      <c r="I2653" s="218">
        <f t="shared" si="515"/>
        <v>14.4</v>
      </c>
      <c r="J2653" s="219">
        <v>0</v>
      </c>
      <c r="K2653" s="218">
        <f t="shared" si="516"/>
        <v>0</v>
      </c>
      <c r="L2653" s="21"/>
    </row>
    <row r="2654" spans="1:12" s="227" customFormat="1" ht="18" x14ac:dyDescent="0.25">
      <c r="A2654" s="228"/>
      <c r="B2654" s="304"/>
      <c r="C2654" s="304"/>
      <c r="D2654" s="282" t="s">
        <v>295</v>
      </c>
      <c r="E2654" s="218">
        <v>1.55</v>
      </c>
      <c r="F2654" s="218">
        <v>0.95</v>
      </c>
      <c r="G2654" s="218">
        <f t="shared" si="514"/>
        <v>5</v>
      </c>
      <c r="H2654" s="218">
        <v>3</v>
      </c>
      <c r="I2654" s="218">
        <f t="shared" si="515"/>
        <v>1.4724999999999999</v>
      </c>
      <c r="J2654" s="219">
        <v>1</v>
      </c>
      <c r="K2654" s="218">
        <f t="shared" si="516"/>
        <v>1</v>
      </c>
      <c r="L2654" s="21"/>
    </row>
    <row r="2655" spans="1:12" s="281" customFormat="1" ht="18" x14ac:dyDescent="0.25">
      <c r="A2655" s="228"/>
      <c r="B2655" s="304"/>
      <c r="C2655" s="304"/>
      <c r="D2655" s="282"/>
      <c r="E2655" s="218"/>
      <c r="F2655" s="218"/>
      <c r="G2655" s="218"/>
      <c r="H2655" s="218"/>
      <c r="I2655" s="218"/>
      <c r="J2655" s="219"/>
      <c r="K2655" s="311">
        <f>SUM(K2640:K2654)</f>
        <v>2</v>
      </c>
      <c r="L2655" s="21"/>
    </row>
    <row r="2656" spans="1:12" ht="41.25" customHeight="1" x14ac:dyDescent="0.25">
      <c r="B2656" s="312" t="str">
        <f>'Planila Orçamentária'!C216</f>
        <v>Janela metalon e vidro 4mm tipo maxim ar</v>
      </c>
    </row>
    <row r="2657" spans="4:11" ht="18" x14ac:dyDescent="0.25">
      <c r="D2657" s="282" t="s">
        <v>282</v>
      </c>
      <c r="E2657" s="218">
        <v>2</v>
      </c>
      <c r="F2657" s="218">
        <v>0.5</v>
      </c>
      <c r="G2657" s="218">
        <f>E2657*2+F2657*2</f>
        <v>5</v>
      </c>
      <c r="H2657" s="218">
        <v>3</v>
      </c>
      <c r="I2657" s="218">
        <f>E2657*F2657</f>
        <v>1</v>
      </c>
      <c r="J2657" s="348">
        <v>1</v>
      </c>
      <c r="K2657" s="218">
        <f>J2657*I2657</f>
        <v>1</v>
      </c>
    </row>
    <row r="2658" spans="4:11" ht="18" x14ac:dyDescent="0.25">
      <c r="D2658" s="282" t="s">
        <v>283</v>
      </c>
      <c r="E2658" s="218">
        <v>2</v>
      </c>
      <c r="F2658" s="218">
        <v>0.5</v>
      </c>
      <c r="G2658" s="218">
        <f t="shared" ref="G2658:G2671" si="517">E2658*2+F2658*2</f>
        <v>5</v>
      </c>
      <c r="H2658" s="218">
        <v>3</v>
      </c>
      <c r="I2658" s="218">
        <f t="shared" ref="I2658:I2671" si="518">E2658*F2658</f>
        <v>1</v>
      </c>
      <c r="J2658" s="348">
        <v>1</v>
      </c>
      <c r="K2658" s="218">
        <f t="shared" ref="K2658:K2671" si="519">J2658*I2658</f>
        <v>1</v>
      </c>
    </row>
    <row r="2659" spans="4:11" ht="18" x14ac:dyDescent="0.25">
      <c r="D2659" s="282" t="s">
        <v>298</v>
      </c>
      <c r="E2659" s="218">
        <v>0</v>
      </c>
      <c r="F2659" s="218">
        <v>0</v>
      </c>
      <c r="G2659" s="218">
        <f t="shared" si="517"/>
        <v>0</v>
      </c>
      <c r="H2659" s="218">
        <v>3</v>
      </c>
      <c r="I2659" s="218">
        <f t="shared" si="518"/>
        <v>0</v>
      </c>
      <c r="J2659" s="348">
        <v>0</v>
      </c>
      <c r="K2659" s="218">
        <f t="shared" si="519"/>
        <v>0</v>
      </c>
    </row>
    <row r="2660" spans="4:11" ht="18" x14ac:dyDescent="0.25">
      <c r="D2660" s="282" t="s">
        <v>284</v>
      </c>
      <c r="E2660" s="218">
        <v>2</v>
      </c>
      <c r="F2660" s="218">
        <v>0.5</v>
      </c>
      <c r="G2660" s="218">
        <f t="shared" si="517"/>
        <v>5</v>
      </c>
      <c r="H2660" s="218">
        <v>3</v>
      </c>
      <c r="I2660" s="218">
        <f t="shared" si="518"/>
        <v>1</v>
      </c>
      <c r="J2660" s="348">
        <v>1</v>
      </c>
      <c r="K2660" s="218">
        <f t="shared" si="519"/>
        <v>1</v>
      </c>
    </row>
    <row r="2661" spans="4:11" ht="18" x14ac:dyDescent="0.25">
      <c r="D2661" s="282" t="s">
        <v>285</v>
      </c>
      <c r="E2661" s="218">
        <v>1</v>
      </c>
      <c r="F2661" s="218">
        <v>0.5</v>
      </c>
      <c r="G2661" s="218">
        <f t="shared" si="517"/>
        <v>3</v>
      </c>
      <c r="H2661" s="218">
        <v>3</v>
      </c>
      <c r="I2661" s="218">
        <f t="shared" si="518"/>
        <v>0.5</v>
      </c>
      <c r="J2661" s="348">
        <v>1</v>
      </c>
      <c r="K2661" s="218">
        <f t="shared" si="519"/>
        <v>0.5</v>
      </c>
    </row>
    <row r="2662" spans="4:11" ht="18" x14ac:dyDescent="0.25">
      <c r="D2662" s="282" t="s">
        <v>286</v>
      </c>
      <c r="E2662" s="218">
        <v>0</v>
      </c>
      <c r="F2662" s="218">
        <v>0</v>
      </c>
      <c r="G2662" s="218">
        <f t="shared" si="517"/>
        <v>0</v>
      </c>
      <c r="H2662" s="218">
        <v>3</v>
      </c>
      <c r="I2662" s="218">
        <f t="shared" si="518"/>
        <v>0</v>
      </c>
      <c r="J2662" s="348">
        <v>0</v>
      </c>
      <c r="K2662" s="218">
        <f t="shared" si="519"/>
        <v>0</v>
      </c>
    </row>
    <row r="2663" spans="4:11" ht="18" x14ac:dyDescent="0.25">
      <c r="D2663" s="282" t="s">
        <v>287</v>
      </c>
      <c r="E2663" s="218">
        <v>1</v>
      </c>
      <c r="F2663" s="218">
        <v>0.4</v>
      </c>
      <c r="G2663" s="218">
        <f t="shared" si="517"/>
        <v>2.8</v>
      </c>
      <c r="H2663" s="218">
        <v>3</v>
      </c>
      <c r="I2663" s="218">
        <f t="shared" si="518"/>
        <v>0.4</v>
      </c>
      <c r="J2663" s="348">
        <v>1</v>
      </c>
      <c r="K2663" s="218">
        <f t="shared" si="519"/>
        <v>0.4</v>
      </c>
    </row>
    <row r="2664" spans="4:11" ht="18" x14ac:dyDescent="0.25">
      <c r="D2664" s="282" t="s">
        <v>288</v>
      </c>
      <c r="E2664" s="218">
        <v>0</v>
      </c>
      <c r="F2664" s="218">
        <v>0</v>
      </c>
      <c r="G2664" s="218">
        <f t="shared" si="517"/>
        <v>0</v>
      </c>
      <c r="H2664" s="218">
        <v>3</v>
      </c>
      <c r="I2664" s="218">
        <f t="shared" si="518"/>
        <v>0</v>
      </c>
      <c r="J2664" s="348">
        <v>0</v>
      </c>
      <c r="K2664" s="218">
        <f t="shared" si="519"/>
        <v>0</v>
      </c>
    </row>
    <row r="2665" spans="4:11" ht="18" x14ac:dyDescent="0.25">
      <c r="D2665" s="282" t="s">
        <v>291</v>
      </c>
      <c r="E2665" s="218">
        <v>1</v>
      </c>
      <c r="F2665" s="218">
        <v>0.5</v>
      </c>
      <c r="G2665" s="218">
        <f t="shared" si="517"/>
        <v>3</v>
      </c>
      <c r="H2665" s="218">
        <v>3</v>
      </c>
      <c r="I2665" s="218">
        <f t="shared" si="518"/>
        <v>0.5</v>
      </c>
      <c r="J2665" s="348">
        <v>2</v>
      </c>
      <c r="K2665" s="218">
        <f t="shared" si="519"/>
        <v>1</v>
      </c>
    </row>
    <row r="2666" spans="4:11" ht="18" x14ac:dyDescent="0.25">
      <c r="D2666" s="282" t="s">
        <v>289</v>
      </c>
      <c r="E2666" s="218">
        <v>0</v>
      </c>
      <c r="F2666" s="218">
        <v>0</v>
      </c>
      <c r="G2666" s="218">
        <f t="shared" si="517"/>
        <v>0</v>
      </c>
      <c r="H2666" s="218">
        <v>3</v>
      </c>
      <c r="I2666" s="218">
        <f t="shared" si="518"/>
        <v>0</v>
      </c>
      <c r="J2666" s="348">
        <v>0</v>
      </c>
      <c r="K2666" s="218">
        <f t="shared" si="519"/>
        <v>0</v>
      </c>
    </row>
    <row r="2667" spans="4:11" ht="18" x14ac:dyDescent="0.25">
      <c r="D2667" s="282" t="s">
        <v>290</v>
      </c>
      <c r="E2667" s="218">
        <v>0</v>
      </c>
      <c r="F2667" s="218">
        <v>0</v>
      </c>
      <c r="G2667" s="218">
        <f t="shared" si="517"/>
        <v>0</v>
      </c>
      <c r="H2667" s="218">
        <v>3</v>
      </c>
      <c r="I2667" s="218">
        <f t="shared" si="518"/>
        <v>0</v>
      </c>
      <c r="J2667" s="348">
        <v>0</v>
      </c>
      <c r="K2667" s="218">
        <f t="shared" si="519"/>
        <v>0</v>
      </c>
    </row>
    <row r="2668" spans="4:11" ht="18" x14ac:dyDescent="0.25">
      <c r="D2668" s="282" t="s">
        <v>292</v>
      </c>
      <c r="E2668" s="218">
        <v>0</v>
      </c>
      <c r="F2668" s="218">
        <v>0</v>
      </c>
      <c r="G2668" s="218">
        <f t="shared" si="517"/>
        <v>0</v>
      </c>
      <c r="H2668" s="218">
        <v>3</v>
      </c>
      <c r="I2668" s="218">
        <f t="shared" si="518"/>
        <v>0</v>
      </c>
      <c r="J2668" s="348">
        <v>0</v>
      </c>
      <c r="K2668" s="218">
        <f t="shared" si="519"/>
        <v>0</v>
      </c>
    </row>
    <row r="2669" spans="4:11" ht="18" x14ac:dyDescent="0.25">
      <c r="D2669" s="282" t="s">
        <v>293</v>
      </c>
      <c r="E2669" s="218">
        <v>2</v>
      </c>
      <c r="F2669" s="218">
        <v>0.5</v>
      </c>
      <c r="G2669" s="218">
        <f t="shared" si="517"/>
        <v>5</v>
      </c>
      <c r="H2669" s="218">
        <v>3</v>
      </c>
      <c r="I2669" s="218">
        <f t="shared" si="518"/>
        <v>1</v>
      </c>
      <c r="J2669" s="348">
        <v>1</v>
      </c>
      <c r="K2669" s="218">
        <f t="shared" si="519"/>
        <v>1</v>
      </c>
    </row>
    <row r="2670" spans="4:11" ht="18" x14ac:dyDescent="0.25">
      <c r="D2670" s="282" t="s">
        <v>294</v>
      </c>
      <c r="E2670" s="218">
        <v>2</v>
      </c>
      <c r="F2670" s="218">
        <v>0.5</v>
      </c>
      <c r="G2670" s="218">
        <f t="shared" si="517"/>
        <v>5</v>
      </c>
      <c r="H2670" s="218">
        <v>3</v>
      </c>
      <c r="I2670" s="218">
        <f t="shared" si="518"/>
        <v>1</v>
      </c>
      <c r="J2670" s="348">
        <v>1</v>
      </c>
      <c r="K2670" s="218">
        <f t="shared" si="519"/>
        <v>1</v>
      </c>
    </row>
    <row r="2671" spans="4:11" ht="18" x14ac:dyDescent="0.25">
      <c r="D2671" s="282" t="s">
        <v>295</v>
      </c>
      <c r="E2671" s="218">
        <v>0</v>
      </c>
      <c r="F2671" s="218">
        <v>0</v>
      </c>
      <c r="G2671" s="218">
        <f t="shared" si="517"/>
        <v>0</v>
      </c>
      <c r="H2671" s="218">
        <v>3</v>
      </c>
      <c r="I2671" s="218">
        <f t="shared" si="518"/>
        <v>0</v>
      </c>
      <c r="J2671" s="348">
        <v>0</v>
      </c>
      <c r="K2671" s="218">
        <f t="shared" si="519"/>
        <v>0</v>
      </c>
    </row>
    <row r="2672" spans="4:11" ht="18" x14ac:dyDescent="0.25">
      <c r="D2672" s="112"/>
      <c r="E2672" s="112"/>
      <c r="F2672" s="112"/>
      <c r="G2672" s="112"/>
      <c r="H2672" s="112"/>
      <c r="I2672" s="112"/>
      <c r="J2672" s="112"/>
      <c r="K2672" s="311">
        <f>SUM(K2657:K2671)</f>
        <v>6.9</v>
      </c>
    </row>
    <row r="2673" spans="2:11" ht="39.75" customHeight="1" x14ac:dyDescent="0.25">
      <c r="B2673" s="312" t="str">
        <f>'Planila Orçamentária'!C217</f>
        <v xml:space="preserve">Basculante de ferro e vidro 4mm </v>
      </c>
    </row>
    <row r="2674" spans="2:11" ht="18" x14ac:dyDescent="0.25">
      <c r="D2674" s="282" t="s">
        <v>282</v>
      </c>
      <c r="E2674" s="218">
        <v>4.3499999999999996</v>
      </c>
      <c r="F2674" s="218">
        <v>4.3</v>
      </c>
      <c r="G2674" s="218">
        <f>E2674*2+F2674*2</f>
        <v>17.299999999999997</v>
      </c>
      <c r="H2674" s="218">
        <v>3</v>
      </c>
      <c r="I2674" s="218">
        <f>E2674*F2674</f>
        <v>18.704999999999998</v>
      </c>
      <c r="J2674" s="112"/>
      <c r="K2674" s="218">
        <f>J2674</f>
        <v>0</v>
      </c>
    </row>
    <row r="2675" spans="2:11" ht="18" x14ac:dyDescent="0.25">
      <c r="D2675" s="282" t="s">
        <v>283</v>
      </c>
      <c r="E2675" s="218">
        <v>2.85</v>
      </c>
      <c r="F2675" s="218">
        <v>4</v>
      </c>
      <c r="G2675" s="218">
        <f t="shared" ref="G2675:G2688" si="520">E2675*2+F2675*2</f>
        <v>13.7</v>
      </c>
      <c r="H2675" s="218">
        <v>3</v>
      </c>
      <c r="I2675" s="218">
        <f t="shared" ref="I2675:I2688" si="521">E2675*F2675</f>
        <v>11.4</v>
      </c>
      <c r="J2675" s="112"/>
      <c r="K2675" s="218">
        <f t="shared" ref="K2675:K2688" si="522">J2675</f>
        <v>0</v>
      </c>
    </row>
    <row r="2676" spans="2:11" ht="18" x14ac:dyDescent="0.25">
      <c r="D2676" s="282" t="s">
        <v>298</v>
      </c>
      <c r="E2676" s="218">
        <v>2.85</v>
      </c>
      <c r="F2676" s="218">
        <v>4</v>
      </c>
      <c r="G2676" s="218">
        <f t="shared" si="520"/>
        <v>13.7</v>
      </c>
      <c r="H2676" s="218">
        <v>3</v>
      </c>
      <c r="I2676" s="218">
        <f t="shared" si="521"/>
        <v>11.4</v>
      </c>
      <c r="J2676" s="112"/>
      <c r="K2676" s="218">
        <f t="shared" si="522"/>
        <v>0</v>
      </c>
    </row>
    <row r="2677" spans="2:11" ht="18" x14ac:dyDescent="0.25">
      <c r="D2677" s="282" t="s">
        <v>284</v>
      </c>
      <c r="E2677" s="218">
        <v>4.3499999999999996</v>
      </c>
      <c r="F2677" s="218">
        <v>4.3499999999999996</v>
      </c>
      <c r="G2677" s="218">
        <f t="shared" si="520"/>
        <v>17.399999999999999</v>
      </c>
      <c r="H2677" s="218">
        <v>3</v>
      </c>
      <c r="I2677" s="218">
        <f t="shared" si="521"/>
        <v>18.922499999999996</v>
      </c>
      <c r="J2677" s="112"/>
      <c r="K2677" s="218">
        <f t="shared" si="522"/>
        <v>0</v>
      </c>
    </row>
    <row r="2678" spans="2:11" ht="18" x14ac:dyDescent="0.25">
      <c r="D2678" s="282" t="s">
        <v>285</v>
      </c>
      <c r="E2678" s="218">
        <v>2.74</v>
      </c>
      <c r="F2678" s="218">
        <v>3</v>
      </c>
      <c r="G2678" s="218">
        <f t="shared" si="520"/>
        <v>11.48</v>
      </c>
      <c r="H2678" s="218">
        <v>3</v>
      </c>
      <c r="I2678" s="218">
        <f t="shared" si="521"/>
        <v>8.2200000000000006</v>
      </c>
      <c r="J2678" s="112"/>
      <c r="K2678" s="218">
        <f t="shared" si="522"/>
        <v>0</v>
      </c>
    </row>
    <row r="2679" spans="2:11" ht="18" x14ac:dyDescent="0.25">
      <c r="D2679" s="282" t="s">
        <v>286</v>
      </c>
      <c r="E2679" s="218">
        <v>1.35</v>
      </c>
      <c r="F2679" s="218">
        <v>10.3</v>
      </c>
      <c r="G2679" s="218">
        <f t="shared" si="520"/>
        <v>23.3</v>
      </c>
      <c r="H2679" s="218">
        <v>3</v>
      </c>
      <c r="I2679" s="218">
        <f t="shared" si="521"/>
        <v>13.905000000000001</v>
      </c>
      <c r="J2679" s="112"/>
      <c r="K2679" s="218">
        <f t="shared" si="522"/>
        <v>0</v>
      </c>
    </row>
    <row r="2680" spans="2:11" ht="18" x14ac:dyDescent="0.25">
      <c r="D2680" s="282" t="s">
        <v>287</v>
      </c>
      <c r="E2680" s="218">
        <v>1.35</v>
      </c>
      <c r="F2680" s="218">
        <v>2.95</v>
      </c>
      <c r="G2680" s="218">
        <f t="shared" si="520"/>
        <v>8.6000000000000014</v>
      </c>
      <c r="H2680" s="218">
        <v>3</v>
      </c>
      <c r="I2680" s="218">
        <f t="shared" si="521"/>
        <v>3.9825000000000004</v>
      </c>
      <c r="J2680" s="112"/>
      <c r="K2680" s="218">
        <f t="shared" si="522"/>
        <v>0</v>
      </c>
    </row>
    <row r="2681" spans="2:11" ht="18" x14ac:dyDescent="0.25">
      <c r="D2681" s="282" t="s">
        <v>288</v>
      </c>
      <c r="E2681" s="218">
        <v>2.74</v>
      </c>
      <c r="F2681" s="218">
        <v>1.3</v>
      </c>
      <c r="G2681" s="218">
        <f t="shared" si="520"/>
        <v>8.08</v>
      </c>
      <c r="H2681" s="218">
        <v>3</v>
      </c>
      <c r="I2681" s="218">
        <f t="shared" si="521"/>
        <v>3.5620000000000003</v>
      </c>
      <c r="J2681" s="112"/>
      <c r="K2681" s="218">
        <f t="shared" si="522"/>
        <v>0</v>
      </c>
    </row>
    <row r="2682" spans="2:11" ht="18" x14ac:dyDescent="0.25">
      <c r="D2682" s="282" t="s">
        <v>291</v>
      </c>
      <c r="E2682" s="218">
        <v>1.8</v>
      </c>
      <c r="F2682" s="218">
        <v>4.45</v>
      </c>
      <c r="G2682" s="218">
        <f t="shared" si="520"/>
        <v>12.5</v>
      </c>
      <c r="H2682" s="218">
        <v>3</v>
      </c>
      <c r="I2682" s="218">
        <f t="shared" si="521"/>
        <v>8.01</v>
      </c>
      <c r="J2682" s="112"/>
      <c r="K2682" s="218">
        <f t="shared" si="522"/>
        <v>0</v>
      </c>
    </row>
    <row r="2683" spans="2:11" ht="18" x14ac:dyDescent="0.25">
      <c r="D2683" s="282" t="s">
        <v>289</v>
      </c>
      <c r="E2683" s="218">
        <v>3.2</v>
      </c>
      <c r="F2683" s="218">
        <v>1.64</v>
      </c>
      <c r="G2683" s="218">
        <f t="shared" si="520"/>
        <v>9.68</v>
      </c>
      <c r="H2683" s="218">
        <v>3</v>
      </c>
      <c r="I2683" s="218">
        <f t="shared" si="521"/>
        <v>5.2480000000000002</v>
      </c>
      <c r="J2683" s="112"/>
      <c r="K2683" s="218">
        <f t="shared" si="522"/>
        <v>0</v>
      </c>
    </row>
    <row r="2684" spans="2:11" ht="18" x14ac:dyDescent="0.25">
      <c r="D2684" s="282" t="s">
        <v>290</v>
      </c>
      <c r="E2684" s="218">
        <v>1.53</v>
      </c>
      <c r="F2684" s="218">
        <v>2</v>
      </c>
      <c r="G2684" s="218">
        <f t="shared" si="520"/>
        <v>7.0600000000000005</v>
      </c>
      <c r="H2684" s="218">
        <v>3</v>
      </c>
      <c r="I2684" s="218">
        <f t="shared" si="521"/>
        <v>3.06</v>
      </c>
      <c r="J2684" s="346">
        <v>1</v>
      </c>
      <c r="K2684" s="218">
        <f t="shared" si="522"/>
        <v>1</v>
      </c>
    </row>
    <row r="2685" spans="2:11" ht="18" x14ac:dyDescent="0.25">
      <c r="D2685" s="282" t="s">
        <v>292</v>
      </c>
      <c r="E2685" s="218">
        <v>1.53</v>
      </c>
      <c r="F2685" s="218">
        <v>2</v>
      </c>
      <c r="G2685" s="218">
        <f t="shared" si="520"/>
        <v>7.0600000000000005</v>
      </c>
      <c r="H2685" s="218">
        <v>3</v>
      </c>
      <c r="I2685" s="218">
        <f t="shared" si="521"/>
        <v>3.06</v>
      </c>
      <c r="J2685" s="346">
        <v>1</v>
      </c>
      <c r="K2685" s="218">
        <f t="shared" si="522"/>
        <v>1</v>
      </c>
    </row>
    <row r="2686" spans="2:11" ht="18" x14ac:dyDescent="0.25">
      <c r="D2686" s="282" t="s">
        <v>293</v>
      </c>
      <c r="E2686" s="218">
        <v>3.2</v>
      </c>
      <c r="F2686" s="218">
        <v>3.4</v>
      </c>
      <c r="G2686" s="218">
        <f t="shared" si="520"/>
        <v>13.2</v>
      </c>
      <c r="H2686" s="218">
        <v>3</v>
      </c>
      <c r="I2686" s="218">
        <f t="shared" si="521"/>
        <v>10.88</v>
      </c>
      <c r="J2686" s="112"/>
      <c r="K2686" s="218">
        <f t="shared" si="522"/>
        <v>0</v>
      </c>
    </row>
    <row r="2687" spans="2:11" ht="18" x14ac:dyDescent="0.25">
      <c r="D2687" s="282" t="s">
        <v>294</v>
      </c>
      <c r="E2687" s="218">
        <v>3.2</v>
      </c>
      <c r="F2687" s="218">
        <v>4.5</v>
      </c>
      <c r="G2687" s="218">
        <f t="shared" si="520"/>
        <v>15.4</v>
      </c>
      <c r="H2687" s="218">
        <v>3</v>
      </c>
      <c r="I2687" s="218">
        <f t="shared" si="521"/>
        <v>14.4</v>
      </c>
      <c r="J2687" s="112"/>
      <c r="K2687" s="218">
        <f t="shared" si="522"/>
        <v>0</v>
      </c>
    </row>
    <row r="2688" spans="2:11" ht="18" x14ac:dyDescent="0.25">
      <c r="D2688" s="282" t="s">
        <v>295</v>
      </c>
      <c r="E2688" s="218">
        <v>1.55</v>
      </c>
      <c r="F2688" s="218">
        <v>0.95</v>
      </c>
      <c r="G2688" s="218">
        <f t="shared" si="520"/>
        <v>5</v>
      </c>
      <c r="H2688" s="218">
        <v>3</v>
      </c>
      <c r="I2688" s="218">
        <f t="shared" si="521"/>
        <v>1.4724999999999999</v>
      </c>
      <c r="J2688" s="346">
        <v>1</v>
      </c>
      <c r="K2688" s="218">
        <f t="shared" si="522"/>
        <v>1</v>
      </c>
    </row>
    <row r="2689" spans="1:12" ht="18" x14ac:dyDescent="0.25">
      <c r="D2689" s="112"/>
      <c r="E2689" s="112"/>
      <c r="F2689" s="112"/>
      <c r="G2689" s="112"/>
      <c r="H2689" s="112"/>
      <c r="I2689" s="112"/>
      <c r="J2689" s="112"/>
      <c r="K2689" s="311">
        <f>SUM(K2674:K2688)</f>
        <v>3</v>
      </c>
    </row>
    <row r="2690" spans="1:12" s="281" customFormat="1" ht="26.25" customHeight="1" x14ac:dyDescent="0.25">
      <c r="A2690" s="228"/>
      <c r="B2690" s="308" t="str">
        <f>'Planila Orçamentária'!C218</f>
        <v>PINTURA</v>
      </c>
      <c r="C2690" s="308"/>
      <c r="D2690" s="309"/>
      <c r="E2690" s="310"/>
      <c r="F2690" s="310"/>
      <c r="G2690" s="310"/>
      <c r="H2690" s="310"/>
      <c r="I2690" s="310"/>
      <c r="J2690" s="310"/>
      <c r="K2690" s="310"/>
      <c r="L2690" s="21"/>
    </row>
    <row r="2691" spans="1:12" s="281" customFormat="1" ht="80.25" customHeight="1" x14ac:dyDescent="0.25">
      <c r="A2691" s="228"/>
      <c r="B2691" s="313" t="str">
        <f>'Planila Orçamentária'!C219</f>
        <v>Vinil acrílica com massa parede interna 1 demão de massa e 2 demãos de tinta incluindo base seladora</v>
      </c>
      <c r="C2691" s="314"/>
      <c r="D2691" s="315"/>
      <c r="E2691" s="218"/>
      <c r="F2691" s="218"/>
      <c r="G2691" s="218"/>
      <c r="H2691" s="218"/>
      <c r="I2691" s="218"/>
      <c r="J2691" s="219"/>
      <c r="K2691" s="311"/>
      <c r="L2691" s="21"/>
    </row>
    <row r="2692" spans="1:12" ht="18" x14ac:dyDescent="0.25">
      <c r="D2692" s="282" t="s">
        <v>282</v>
      </c>
      <c r="E2692" s="218">
        <v>4.3499999999999996</v>
      </c>
      <c r="F2692" s="218">
        <v>4.3</v>
      </c>
      <c r="G2692" s="218">
        <f>E2692*2+F2692*2</f>
        <v>17.299999999999997</v>
      </c>
      <c r="H2692" s="218">
        <v>2.8</v>
      </c>
      <c r="I2692" s="218">
        <f>G2692*H2692</f>
        <v>48.439999999999991</v>
      </c>
      <c r="J2692" s="112"/>
      <c r="K2692" s="218">
        <f>I2692</f>
        <v>48.439999999999991</v>
      </c>
    </row>
    <row r="2693" spans="1:12" ht="18" x14ac:dyDescent="0.25">
      <c r="D2693" s="282" t="s">
        <v>283</v>
      </c>
      <c r="E2693" s="218">
        <v>2.85</v>
      </c>
      <c r="F2693" s="218">
        <v>4</v>
      </c>
      <c r="G2693" s="218">
        <f t="shared" ref="G2693:G2706" si="523">E2693*2+F2693*2</f>
        <v>13.7</v>
      </c>
      <c r="H2693" s="218">
        <v>2.8</v>
      </c>
      <c r="I2693" s="218">
        <f t="shared" ref="I2693:I2706" si="524">G2693*H2693</f>
        <v>38.359999999999992</v>
      </c>
      <c r="J2693" s="112"/>
      <c r="K2693" s="218">
        <f t="shared" ref="K2693:K2706" si="525">I2693</f>
        <v>38.359999999999992</v>
      </c>
    </row>
    <row r="2694" spans="1:12" ht="18" x14ac:dyDescent="0.25">
      <c r="D2694" s="282" t="s">
        <v>298</v>
      </c>
      <c r="E2694" s="218">
        <v>2.85</v>
      </c>
      <c r="F2694" s="218">
        <v>4</v>
      </c>
      <c r="G2694" s="218">
        <f t="shared" si="523"/>
        <v>13.7</v>
      </c>
      <c r="H2694" s="218">
        <v>2.8</v>
      </c>
      <c r="I2694" s="218">
        <f t="shared" si="524"/>
        <v>38.359999999999992</v>
      </c>
      <c r="J2694" s="112"/>
      <c r="K2694" s="218">
        <f t="shared" si="525"/>
        <v>38.359999999999992</v>
      </c>
    </row>
    <row r="2695" spans="1:12" ht="18" x14ac:dyDescent="0.25">
      <c r="D2695" s="282" t="s">
        <v>284</v>
      </c>
      <c r="E2695" s="218">
        <v>4.3499999999999996</v>
      </c>
      <c r="F2695" s="218">
        <v>4.3499999999999996</v>
      </c>
      <c r="G2695" s="218">
        <f t="shared" si="523"/>
        <v>17.399999999999999</v>
      </c>
      <c r="H2695" s="218">
        <v>2.8</v>
      </c>
      <c r="I2695" s="218">
        <f t="shared" si="524"/>
        <v>48.719999999999992</v>
      </c>
      <c r="J2695" s="112"/>
      <c r="K2695" s="218">
        <f t="shared" si="525"/>
        <v>48.719999999999992</v>
      </c>
    </row>
    <row r="2696" spans="1:12" ht="18" x14ac:dyDescent="0.25">
      <c r="D2696" s="282" t="s">
        <v>285</v>
      </c>
      <c r="E2696" s="218">
        <v>2.74</v>
      </c>
      <c r="F2696" s="218">
        <v>3</v>
      </c>
      <c r="G2696" s="218">
        <f t="shared" si="523"/>
        <v>11.48</v>
      </c>
      <c r="H2696" s="218">
        <v>2.8</v>
      </c>
      <c r="I2696" s="218">
        <f t="shared" si="524"/>
        <v>32.143999999999998</v>
      </c>
      <c r="J2696" s="112"/>
      <c r="K2696" s="218">
        <f t="shared" si="525"/>
        <v>32.143999999999998</v>
      </c>
    </row>
    <row r="2697" spans="1:12" ht="18" x14ac:dyDescent="0.25">
      <c r="D2697" s="282" t="s">
        <v>286</v>
      </c>
      <c r="E2697" s="218">
        <v>1.35</v>
      </c>
      <c r="F2697" s="218">
        <v>10.3</v>
      </c>
      <c r="G2697" s="218">
        <f t="shared" si="523"/>
        <v>23.3</v>
      </c>
      <c r="H2697" s="218">
        <v>2.8</v>
      </c>
      <c r="I2697" s="218">
        <f t="shared" si="524"/>
        <v>65.239999999999995</v>
      </c>
      <c r="J2697" s="112"/>
      <c r="K2697" s="218">
        <f t="shared" si="525"/>
        <v>65.239999999999995</v>
      </c>
    </row>
    <row r="2698" spans="1:12" ht="18" x14ac:dyDescent="0.25">
      <c r="D2698" s="282" t="s">
        <v>287</v>
      </c>
      <c r="E2698" s="218">
        <v>1.35</v>
      </c>
      <c r="F2698" s="218">
        <v>2.95</v>
      </c>
      <c r="G2698" s="218">
        <f t="shared" si="523"/>
        <v>8.6000000000000014</v>
      </c>
      <c r="H2698" s="218">
        <v>2.8</v>
      </c>
      <c r="I2698" s="218">
        <f t="shared" si="524"/>
        <v>24.080000000000002</v>
      </c>
      <c r="J2698" s="112"/>
      <c r="K2698" s="218">
        <f t="shared" si="525"/>
        <v>24.080000000000002</v>
      </c>
    </row>
    <row r="2699" spans="1:12" ht="18" x14ac:dyDescent="0.25">
      <c r="D2699" s="282" t="s">
        <v>288</v>
      </c>
      <c r="E2699" s="218">
        <v>2.74</v>
      </c>
      <c r="F2699" s="218">
        <v>1.3</v>
      </c>
      <c r="G2699" s="218">
        <f t="shared" si="523"/>
        <v>8.08</v>
      </c>
      <c r="H2699" s="218">
        <v>2.8</v>
      </c>
      <c r="I2699" s="218">
        <f t="shared" si="524"/>
        <v>22.623999999999999</v>
      </c>
      <c r="J2699" s="112"/>
      <c r="K2699" s="218">
        <f t="shared" si="525"/>
        <v>22.623999999999999</v>
      </c>
    </row>
    <row r="2700" spans="1:12" ht="18" x14ac:dyDescent="0.25">
      <c r="D2700" s="282" t="s">
        <v>291</v>
      </c>
      <c r="E2700" s="218">
        <v>1.8</v>
      </c>
      <c r="F2700" s="218">
        <v>4.45</v>
      </c>
      <c r="G2700" s="218">
        <f t="shared" si="523"/>
        <v>12.5</v>
      </c>
      <c r="H2700" s="218">
        <v>2.8</v>
      </c>
      <c r="I2700" s="218">
        <f t="shared" si="524"/>
        <v>35</v>
      </c>
      <c r="J2700" s="112"/>
      <c r="K2700" s="218">
        <f t="shared" si="525"/>
        <v>35</v>
      </c>
    </row>
    <row r="2701" spans="1:12" ht="18" x14ac:dyDescent="0.25">
      <c r="D2701" s="282" t="s">
        <v>289</v>
      </c>
      <c r="E2701" s="218">
        <v>3.2</v>
      </c>
      <c r="F2701" s="218">
        <v>1.64</v>
      </c>
      <c r="G2701" s="218">
        <f t="shared" si="523"/>
        <v>9.68</v>
      </c>
      <c r="H2701" s="218">
        <v>2.8</v>
      </c>
      <c r="I2701" s="218">
        <f t="shared" si="524"/>
        <v>27.103999999999999</v>
      </c>
      <c r="J2701" s="112"/>
      <c r="K2701" s="218">
        <f t="shared" si="525"/>
        <v>27.103999999999999</v>
      </c>
    </row>
    <row r="2702" spans="1:12" ht="18" x14ac:dyDescent="0.25">
      <c r="D2702" s="282" t="s">
        <v>290</v>
      </c>
      <c r="E2702" s="218">
        <v>1.53</v>
      </c>
      <c r="F2702" s="218">
        <v>2</v>
      </c>
      <c r="G2702" s="218">
        <f t="shared" si="523"/>
        <v>7.0600000000000005</v>
      </c>
      <c r="H2702" s="218">
        <v>2.8</v>
      </c>
      <c r="I2702" s="218">
        <f t="shared" si="524"/>
        <v>19.768000000000001</v>
      </c>
      <c r="J2702" s="112"/>
      <c r="K2702" s="218">
        <f t="shared" si="525"/>
        <v>19.768000000000001</v>
      </c>
    </row>
    <row r="2703" spans="1:12" ht="18" x14ac:dyDescent="0.25">
      <c r="D2703" s="282" t="s">
        <v>292</v>
      </c>
      <c r="E2703" s="218">
        <v>1.53</v>
      </c>
      <c r="F2703" s="218">
        <v>2</v>
      </c>
      <c r="G2703" s="218">
        <f t="shared" si="523"/>
        <v>7.0600000000000005</v>
      </c>
      <c r="H2703" s="218">
        <v>2.8</v>
      </c>
      <c r="I2703" s="218">
        <f t="shared" si="524"/>
        <v>19.768000000000001</v>
      </c>
      <c r="J2703" s="112"/>
      <c r="K2703" s="218">
        <f t="shared" si="525"/>
        <v>19.768000000000001</v>
      </c>
    </row>
    <row r="2704" spans="1:12" ht="18" x14ac:dyDescent="0.25">
      <c r="D2704" s="282" t="s">
        <v>293</v>
      </c>
      <c r="E2704" s="218">
        <v>3.2</v>
      </c>
      <c r="F2704" s="218">
        <v>3.4</v>
      </c>
      <c r="G2704" s="218">
        <f t="shared" si="523"/>
        <v>13.2</v>
      </c>
      <c r="H2704" s="218">
        <v>2.8</v>
      </c>
      <c r="I2704" s="218">
        <f t="shared" si="524"/>
        <v>36.959999999999994</v>
      </c>
      <c r="J2704" s="112"/>
      <c r="K2704" s="218">
        <f t="shared" si="525"/>
        <v>36.959999999999994</v>
      </c>
    </row>
    <row r="2705" spans="2:11" ht="18" x14ac:dyDescent="0.25">
      <c r="D2705" s="282" t="s">
        <v>294</v>
      </c>
      <c r="E2705" s="218">
        <v>3.2</v>
      </c>
      <c r="F2705" s="218">
        <v>4.5</v>
      </c>
      <c r="G2705" s="218">
        <f t="shared" si="523"/>
        <v>15.4</v>
      </c>
      <c r="H2705" s="218">
        <v>2.8</v>
      </c>
      <c r="I2705" s="218">
        <f t="shared" si="524"/>
        <v>43.12</v>
      </c>
      <c r="J2705" s="112"/>
      <c r="K2705" s="218">
        <f t="shared" si="525"/>
        <v>43.12</v>
      </c>
    </row>
    <row r="2706" spans="2:11" ht="18" x14ac:dyDescent="0.25">
      <c r="D2706" s="282" t="s">
        <v>295</v>
      </c>
      <c r="E2706" s="218">
        <v>1.55</v>
      </c>
      <c r="F2706" s="218">
        <v>0.95</v>
      </c>
      <c r="G2706" s="218">
        <f t="shared" si="523"/>
        <v>5</v>
      </c>
      <c r="H2706" s="218">
        <v>2.8</v>
      </c>
      <c r="I2706" s="218">
        <f t="shared" si="524"/>
        <v>14</v>
      </c>
      <c r="J2706" s="112"/>
      <c r="K2706" s="218">
        <f t="shared" si="525"/>
        <v>14</v>
      </c>
    </row>
    <row r="2707" spans="2:11" ht="18" x14ac:dyDescent="0.25">
      <c r="D2707" s="112"/>
      <c r="E2707" s="112"/>
      <c r="F2707" s="112"/>
      <c r="G2707" s="112"/>
      <c r="H2707" s="112"/>
      <c r="I2707" s="112"/>
      <c r="J2707" s="112"/>
      <c r="K2707" s="311">
        <f>SUM(K2692:K2706)</f>
        <v>513.68799999999987</v>
      </c>
    </row>
    <row r="2708" spans="2:11" ht="51.75" customHeight="1" x14ac:dyDescent="0.25">
      <c r="B2708" s="313" t="str">
        <f>'Planila Orçamentária'!C220</f>
        <v>Texturizada em paredes externas</v>
      </c>
    </row>
    <row r="2709" spans="2:11" ht="18" x14ac:dyDescent="0.25">
      <c r="D2709" s="282" t="s">
        <v>282</v>
      </c>
      <c r="E2709" s="218">
        <v>4.3499999999999996</v>
      </c>
      <c r="F2709" s="218">
        <v>4.3</v>
      </c>
      <c r="G2709" s="218">
        <f>E2709*2+F2709*2</f>
        <v>17.299999999999997</v>
      </c>
      <c r="H2709" s="218">
        <v>3</v>
      </c>
      <c r="I2709" s="218">
        <f>E2709*F2709</f>
        <v>18.704999999999998</v>
      </c>
      <c r="J2709" s="346">
        <v>91.66</v>
      </c>
      <c r="K2709" s="218">
        <f>J2709</f>
        <v>91.66</v>
      </c>
    </row>
    <row r="2710" spans="2:11" ht="18" x14ac:dyDescent="0.25">
      <c r="D2710" s="282" t="s">
        <v>283</v>
      </c>
      <c r="E2710" s="218">
        <v>2.85</v>
      </c>
      <c r="F2710" s="218">
        <v>4</v>
      </c>
      <c r="G2710" s="218">
        <f t="shared" ref="G2710:G2723" si="526">E2710*2+F2710*2</f>
        <v>13.7</v>
      </c>
      <c r="H2710" s="218">
        <v>3</v>
      </c>
      <c r="I2710" s="218">
        <f t="shared" ref="I2710:I2723" si="527">E2710*F2710</f>
        <v>11.4</v>
      </c>
      <c r="J2710" s="112"/>
      <c r="K2710" s="218">
        <f t="shared" ref="K2710:K2723" si="528">J2710</f>
        <v>0</v>
      </c>
    </row>
    <row r="2711" spans="2:11" ht="18" x14ac:dyDescent="0.25">
      <c r="D2711" s="282" t="s">
        <v>298</v>
      </c>
      <c r="E2711" s="218">
        <v>2.85</v>
      </c>
      <c r="F2711" s="218">
        <v>4</v>
      </c>
      <c r="G2711" s="218">
        <f t="shared" si="526"/>
        <v>13.7</v>
      </c>
      <c r="H2711" s="218">
        <v>3</v>
      </c>
      <c r="I2711" s="218">
        <f t="shared" si="527"/>
        <v>11.4</v>
      </c>
      <c r="J2711" s="112"/>
      <c r="K2711" s="218">
        <f t="shared" si="528"/>
        <v>0</v>
      </c>
    </row>
    <row r="2712" spans="2:11" ht="18" x14ac:dyDescent="0.25">
      <c r="D2712" s="282" t="s">
        <v>284</v>
      </c>
      <c r="E2712" s="218">
        <v>4.3499999999999996</v>
      </c>
      <c r="F2712" s="218">
        <v>4.3499999999999996</v>
      </c>
      <c r="G2712" s="218">
        <f t="shared" si="526"/>
        <v>17.399999999999999</v>
      </c>
      <c r="H2712" s="218">
        <v>3</v>
      </c>
      <c r="I2712" s="218">
        <f t="shared" si="527"/>
        <v>18.922499999999996</v>
      </c>
      <c r="J2712" s="112"/>
      <c r="K2712" s="218">
        <f t="shared" si="528"/>
        <v>0</v>
      </c>
    </row>
    <row r="2713" spans="2:11" ht="18" x14ac:dyDescent="0.25">
      <c r="D2713" s="282" t="s">
        <v>285</v>
      </c>
      <c r="E2713" s="218">
        <v>2.74</v>
      </c>
      <c r="F2713" s="218">
        <v>3</v>
      </c>
      <c r="G2713" s="218">
        <f t="shared" si="526"/>
        <v>11.48</v>
      </c>
      <c r="H2713" s="218">
        <v>3</v>
      </c>
      <c r="I2713" s="218">
        <f t="shared" si="527"/>
        <v>8.2200000000000006</v>
      </c>
      <c r="J2713" s="112"/>
      <c r="K2713" s="218">
        <f t="shared" si="528"/>
        <v>0</v>
      </c>
    </row>
    <row r="2714" spans="2:11" ht="18" x14ac:dyDescent="0.25">
      <c r="D2714" s="282" t="s">
        <v>286</v>
      </c>
      <c r="E2714" s="218">
        <v>1.35</v>
      </c>
      <c r="F2714" s="218">
        <v>10.3</v>
      </c>
      <c r="G2714" s="218">
        <f t="shared" si="526"/>
        <v>23.3</v>
      </c>
      <c r="H2714" s="218">
        <v>3</v>
      </c>
      <c r="I2714" s="218">
        <f t="shared" si="527"/>
        <v>13.905000000000001</v>
      </c>
      <c r="J2714" s="112"/>
      <c r="K2714" s="218">
        <f t="shared" si="528"/>
        <v>0</v>
      </c>
    </row>
    <row r="2715" spans="2:11" ht="18" x14ac:dyDescent="0.25">
      <c r="D2715" s="282" t="s">
        <v>287</v>
      </c>
      <c r="E2715" s="218">
        <v>1.35</v>
      </c>
      <c r="F2715" s="218">
        <v>2.95</v>
      </c>
      <c r="G2715" s="218">
        <f t="shared" si="526"/>
        <v>8.6000000000000014</v>
      </c>
      <c r="H2715" s="218">
        <v>3</v>
      </c>
      <c r="I2715" s="218">
        <f t="shared" si="527"/>
        <v>3.9825000000000004</v>
      </c>
      <c r="J2715" s="112"/>
      <c r="K2715" s="218">
        <f t="shared" si="528"/>
        <v>0</v>
      </c>
    </row>
    <row r="2716" spans="2:11" ht="18" x14ac:dyDescent="0.25">
      <c r="D2716" s="282" t="s">
        <v>288</v>
      </c>
      <c r="E2716" s="218">
        <v>2.74</v>
      </c>
      <c r="F2716" s="218">
        <v>1.3</v>
      </c>
      <c r="G2716" s="218">
        <f t="shared" si="526"/>
        <v>8.08</v>
      </c>
      <c r="H2716" s="218">
        <v>3</v>
      </c>
      <c r="I2716" s="218">
        <f t="shared" si="527"/>
        <v>3.5620000000000003</v>
      </c>
      <c r="J2716" s="112"/>
      <c r="K2716" s="218">
        <f t="shared" si="528"/>
        <v>0</v>
      </c>
    </row>
    <row r="2717" spans="2:11" ht="18" x14ac:dyDescent="0.25">
      <c r="D2717" s="282" t="s">
        <v>291</v>
      </c>
      <c r="E2717" s="218">
        <v>1.8</v>
      </c>
      <c r="F2717" s="218">
        <v>4.45</v>
      </c>
      <c r="G2717" s="218">
        <f t="shared" si="526"/>
        <v>12.5</v>
      </c>
      <c r="H2717" s="218">
        <v>3</v>
      </c>
      <c r="I2717" s="218">
        <f t="shared" si="527"/>
        <v>8.01</v>
      </c>
      <c r="J2717" s="112"/>
      <c r="K2717" s="218">
        <f t="shared" si="528"/>
        <v>0</v>
      </c>
    </row>
    <row r="2718" spans="2:11" ht="18" x14ac:dyDescent="0.25">
      <c r="D2718" s="282" t="s">
        <v>289</v>
      </c>
      <c r="E2718" s="218">
        <v>3.2</v>
      </c>
      <c r="F2718" s="218">
        <v>1.64</v>
      </c>
      <c r="G2718" s="218">
        <f t="shared" si="526"/>
        <v>9.68</v>
      </c>
      <c r="H2718" s="218">
        <v>3</v>
      </c>
      <c r="I2718" s="218">
        <f t="shared" si="527"/>
        <v>5.2480000000000002</v>
      </c>
      <c r="J2718" s="112"/>
      <c r="K2718" s="218">
        <f t="shared" si="528"/>
        <v>0</v>
      </c>
    </row>
    <row r="2719" spans="2:11" ht="18" x14ac:dyDescent="0.25">
      <c r="D2719" s="282" t="s">
        <v>290</v>
      </c>
      <c r="E2719" s="218">
        <v>1.53</v>
      </c>
      <c r="F2719" s="218">
        <v>2</v>
      </c>
      <c r="G2719" s="218">
        <f t="shared" si="526"/>
        <v>7.0600000000000005</v>
      </c>
      <c r="H2719" s="218">
        <v>3</v>
      </c>
      <c r="I2719" s="218">
        <f t="shared" si="527"/>
        <v>3.06</v>
      </c>
      <c r="J2719" s="112"/>
      <c r="K2719" s="218">
        <f t="shared" si="528"/>
        <v>0</v>
      </c>
    </row>
    <row r="2720" spans="2:11" ht="18" x14ac:dyDescent="0.25">
      <c r="D2720" s="282" t="s">
        <v>292</v>
      </c>
      <c r="E2720" s="218">
        <v>1.53</v>
      </c>
      <c r="F2720" s="218">
        <v>2</v>
      </c>
      <c r="G2720" s="218">
        <f t="shared" si="526"/>
        <v>7.0600000000000005</v>
      </c>
      <c r="H2720" s="218">
        <v>3</v>
      </c>
      <c r="I2720" s="218">
        <f t="shared" si="527"/>
        <v>3.06</v>
      </c>
      <c r="J2720" s="112"/>
      <c r="K2720" s="218">
        <f t="shared" si="528"/>
        <v>0</v>
      </c>
    </row>
    <row r="2721" spans="2:11" ht="18" x14ac:dyDescent="0.25">
      <c r="D2721" s="282" t="s">
        <v>293</v>
      </c>
      <c r="E2721" s="218">
        <v>3.2</v>
      </c>
      <c r="F2721" s="218">
        <v>3.4</v>
      </c>
      <c r="G2721" s="218">
        <f t="shared" si="526"/>
        <v>13.2</v>
      </c>
      <c r="H2721" s="218">
        <v>3</v>
      </c>
      <c r="I2721" s="218">
        <f t="shared" si="527"/>
        <v>10.88</v>
      </c>
      <c r="J2721" s="112"/>
      <c r="K2721" s="218">
        <f t="shared" si="528"/>
        <v>0</v>
      </c>
    </row>
    <row r="2722" spans="2:11" ht="18" x14ac:dyDescent="0.25">
      <c r="D2722" s="282" t="s">
        <v>294</v>
      </c>
      <c r="E2722" s="218">
        <v>3.2</v>
      </c>
      <c r="F2722" s="218">
        <v>4.5</v>
      </c>
      <c r="G2722" s="218">
        <f t="shared" si="526"/>
        <v>15.4</v>
      </c>
      <c r="H2722" s="218">
        <v>3</v>
      </c>
      <c r="I2722" s="218">
        <f t="shared" si="527"/>
        <v>14.4</v>
      </c>
      <c r="J2722" s="112"/>
      <c r="K2722" s="218">
        <f t="shared" si="528"/>
        <v>0</v>
      </c>
    </row>
    <row r="2723" spans="2:11" ht="18" x14ac:dyDescent="0.25">
      <c r="D2723" s="282" t="s">
        <v>295</v>
      </c>
      <c r="E2723" s="218">
        <v>1.55</v>
      </c>
      <c r="F2723" s="218">
        <v>0.95</v>
      </c>
      <c r="G2723" s="218">
        <f t="shared" si="526"/>
        <v>5</v>
      </c>
      <c r="H2723" s="218">
        <v>3</v>
      </c>
      <c r="I2723" s="218">
        <f t="shared" si="527"/>
        <v>1.4724999999999999</v>
      </c>
      <c r="J2723" s="112"/>
      <c r="K2723" s="218">
        <f t="shared" si="528"/>
        <v>0</v>
      </c>
    </row>
    <row r="2724" spans="2:11" ht="18" x14ac:dyDescent="0.25">
      <c r="D2724" s="112"/>
      <c r="E2724" s="112"/>
      <c r="F2724" s="112"/>
      <c r="G2724" s="112"/>
      <c r="H2724" s="112"/>
      <c r="I2724" s="112"/>
      <c r="J2724" s="112"/>
      <c r="K2724" s="311">
        <f>SUM(K2709:K2723)</f>
        <v>91.66</v>
      </c>
    </row>
    <row r="2725" spans="2:11" ht="54.75" customHeight="1" x14ac:dyDescent="0.25">
      <c r="B2725" s="313" t="str">
        <f>'Planila Orçamentária'!C221</f>
        <v>Pintura em PVA látex no forro com massa</v>
      </c>
    </row>
    <row r="2726" spans="2:11" ht="18" x14ac:dyDescent="0.25">
      <c r="D2726" s="282" t="s">
        <v>282</v>
      </c>
      <c r="E2726" s="218">
        <v>4.3499999999999996</v>
      </c>
      <c r="F2726" s="218">
        <v>4.3</v>
      </c>
      <c r="G2726" s="218">
        <f>E2726*2+F2726*2</f>
        <v>17.299999999999997</v>
      </c>
      <c r="H2726" s="218">
        <v>3</v>
      </c>
      <c r="I2726" s="218">
        <f>E2726*F2726</f>
        <v>18.704999999999998</v>
      </c>
      <c r="J2726" s="112"/>
      <c r="K2726" s="218">
        <f>I2726</f>
        <v>18.704999999999998</v>
      </c>
    </row>
    <row r="2727" spans="2:11" ht="18" x14ac:dyDescent="0.25">
      <c r="D2727" s="282" t="s">
        <v>283</v>
      </c>
      <c r="E2727" s="218">
        <v>2.85</v>
      </c>
      <c r="F2727" s="218">
        <v>4</v>
      </c>
      <c r="G2727" s="218">
        <f t="shared" ref="G2727:G2740" si="529">E2727*2+F2727*2</f>
        <v>13.7</v>
      </c>
      <c r="H2727" s="218">
        <v>3</v>
      </c>
      <c r="I2727" s="218">
        <f t="shared" ref="I2727:I2740" si="530">E2727*F2727</f>
        <v>11.4</v>
      </c>
      <c r="J2727" s="112"/>
      <c r="K2727" s="218">
        <f t="shared" ref="K2727:K2740" si="531">I2727</f>
        <v>11.4</v>
      </c>
    </row>
    <row r="2728" spans="2:11" ht="18" x14ac:dyDescent="0.25">
      <c r="D2728" s="282" t="s">
        <v>298</v>
      </c>
      <c r="E2728" s="218">
        <v>2.85</v>
      </c>
      <c r="F2728" s="218">
        <v>4</v>
      </c>
      <c r="G2728" s="218">
        <f t="shared" si="529"/>
        <v>13.7</v>
      </c>
      <c r="H2728" s="218">
        <v>3</v>
      </c>
      <c r="I2728" s="218">
        <f t="shared" si="530"/>
        <v>11.4</v>
      </c>
      <c r="J2728" s="112"/>
      <c r="K2728" s="218">
        <f t="shared" si="531"/>
        <v>11.4</v>
      </c>
    </row>
    <row r="2729" spans="2:11" ht="18" x14ac:dyDescent="0.25">
      <c r="D2729" s="282" t="s">
        <v>284</v>
      </c>
      <c r="E2729" s="218">
        <v>4.3499999999999996</v>
      </c>
      <c r="F2729" s="218">
        <v>4.3499999999999996</v>
      </c>
      <c r="G2729" s="218">
        <f t="shared" si="529"/>
        <v>17.399999999999999</v>
      </c>
      <c r="H2729" s="218">
        <v>3</v>
      </c>
      <c r="I2729" s="218">
        <f t="shared" si="530"/>
        <v>18.922499999999996</v>
      </c>
      <c r="J2729" s="112"/>
      <c r="K2729" s="218">
        <f t="shared" si="531"/>
        <v>18.922499999999996</v>
      </c>
    </row>
    <row r="2730" spans="2:11" ht="18" x14ac:dyDescent="0.25">
      <c r="D2730" s="282" t="s">
        <v>285</v>
      </c>
      <c r="E2730" s="218">
        <v>2.74</v>
      </c>
      <c r="F2730" s="218">
        <v>3</v>
      </c>
      <c r="G2730" s="218">
        <f t="shared" si="529"/>
        <v>11.48</v>
      </c>
      <c r="H2730" s="218">
        <v>3</v>
      </c>
      <c r="I2730" s="218">
        <f t="shared" si="530"/>
        <v>8.2200000000000006</v>
      </c>
      <c r="J2730" s="112"/>
      <c r="K2730" s="218">
        <f t="shared" si="531"/>
        <v>8.2200000000000006</v>
      </c>
    </row>
    <row r="2731" spans="2:11" ht="18" x14ac:dyDescent="0.25">
      <c r="D2731" s="282" t="s">
        <v>286</v>
      </c>
      <c r="E2731" s="218">
        <v>1.35</v>
      </c>
      <c r="F2731" s="218">
        <v>10.3</v>
      </c>
      <c r="G2731" s="218">
        <f t="shared" si="529"/>
        <v>23.3</v>
      </c>
      <c r="H2731" s="218">
        <v>3</v>
      </c>
      <c r="I2731" s="218">
        <f t="shared" si="530"/>
        <v>13.905000000000001</v>
      </c>
      <c r="J2731" s="112"/>
      <c r="K2731" s="218">
        <f t="shared" si="531"/>
        <v>13.905000000000001</v>
      </c>
    </row>
    <row r="2732" spans="2:11" ht="18" x14ac:dyDescent="0.25">
      <c r="D2732" s="282" t="s">
        <v>287</v>
      </c>
      <c r="E2732" s="218">
        <v>1.35</v>
      </c>
      <c r="F2732" s="218">
        <v>2.95</v>
      </c>
      <c r="G2732" s="218">
        <f t="shared" si="529"/>
        <v>8.6000000000000014</v>
      </c>
      <c r="H2732" s="218">
        <v>3</v>
      </c>
      <c r="I2732" s="218">
        <f t="shared" si="530"/>
        <v>3.9825000000000004</v>
      </c>
      <c r="J2732" s="112"/>
      <c r="K2732" s="218">
        <f t="shared" si="531"/>
        <v>3.9825000000000004</v>
      </c>
    </row>
    <row r="2733" spans="2:11" ht="18" x14ac:dyDescent="0.25">
      <c r="D2733" s="282" t="s">
        <v>288</v>
      </c>
      <c r="E2733" s="218">
        <v>2.74</v>
      </c>
      <c r="F2733" s="218">
        <v>1.3</v>
      </c>
      <c r="G2733" s="218">
        <f t="shared" si="529"/>
        <v>8.08</v>
      </c>
      <c r="H2733" s="218">
        <v>3</v>
      </c>
      <c r="I2733" s="218">
        <f t="shared" si="530"/>
        <v>3.5620000000000003</v>
      </c>
      <c r="J2733" s="112"/>
      <c r="K2733" s="218">
        <f t="shared" si="531"/>
        <v>3.5620000000000003</v>
      </c>
    </row>
    <row r="2734" spans="2:11" ht="18" x14ac:dyDescent="0.25">
      <c r="D2734" s="282" t="s">
        <v>291</v>
      </c>
      <c r="E2734" s="218">
        <v>1.8</v>
      </c>
      <c r="F2734" s="218">
        <v>4.45</v>
      </c>
      <c r="G2734" s="218">
        <f t="shared" si="529"/>
        <v>12.5</v>
      </c>
      <c r="H2734" s="218">
        <v>3</v>
      </c>
      <c r="I2734" s="218">
        <f t="shared" si="530"/>
        <v>8.01</v>
      </c>
      <c r="J2734" s="112"/>
      <c r="K2734" s="218">
        <f t="shared" si="531"/>
        <v>8.01</v>
      </c>
    </row>
    <row r="2735" spans="2:11" ht="18" x14ac:dyDescent="0.25">
      <c r="D2735" s="282" t="s">
        <v>289</v>
      </c>
      <c r="E2735" s="218">
        <v>3.2</v>
      </c>
      <c r="F2735" s="218">
        <v>1.64</v>
      </c>
      <c r="G2735" s="218">
        <f t="shared" si="529"/>
        <v>9.68</v>
      </c>
      <c r="H2735" s="218">
        <v>3</v>
      </c>
      <c r="I2735" s="218">
        <f t="shared" si="530"/>
        <v>5.2480000000000002</v>
      </c>
      <c r="J2735" s="112"/>
      <c r="K2735" s="218">
        <f t="shared" si="531"/>
        <v>5.2480000000000002</v>
      </c>
    </row>
    <row r="2736" spans="2:11" ht="18" x14ac:dyDescent="0.25">
      <c r="D2736" s="282" t="s">
        <v>290</v>
      </c>
      <c r="E2736" s="218">
        <v>1.53</v>
      </c>
      <c r="F2736" s="218">
        <v>2</v>
      </c>
      <c r="G2736" s="218">
        <f t="shared" si="529"/>
        <v>7.0600000000000005</v>
      </c>
      <c r="H2736" s="218">
        <v>3</v>
      </c>
      <c r="I2736" s="218">
        <f t="shared" si="530"/>
        <v>3.06</v>
      </c>
      <c r="J2736" s="112"/>
      <c r="K2736" s="218">
        <f t="shared" si="531"/>
        <v>3.06</v>
      </c>
    </row>
    <row r="2737" spans="2:11" ht="18" x14ac:dyDescent="0.25">
      <c r="D2737" s="282" t="s">
        <v>292</v>
      </c>
      <c r="E2737" s="218">
        <v>1.53</v>
      </c>
      <c r="F2737" s="218">
        <v>2</v>
      </c>
      <c r="G2737" s="218">
        <f t="shared" si="529"/>
        <v>7.0600000000000005</v>
      </c>
      <c r="H2737" s="218">
        <v>3</v>
      </c>
      <c r="I2737" s="218">
        <f t="shared" si="530"/>
        <v>3.06</v>
      </c>
      <c r="J2737" s="112"/>
      <c r="K2737" s="218">
        <f t="shared" si="531"/>
        <v>3.06</v>
      </c>
    </row>
    <row r="2738" spans="2:11" ht="18" x14ac:dyDescent="0.25">
      <c r="D2738" s="282" t="s">
        <v>293</v>
      </c>
      <c r="E2738" s="218">
        <v>3.2</v>
      </c>
      <c r="F2738" s="218">
        <v>3.4</v>
      </c>
      <c r="G2738" s="218">
        <f t="shared" si="529"/>
        <v>13.2</v>
      </c>
      <c r="H2738" s="218">
        <v>3</v>
      </c>
      <c r="I2738" s="218">
        <f t="shared" si="530"/>
        <v>10.88</v>
      </c>
      <c r="J2738" s="112"/>
      <c r="K2738" s="218">
        <f t="shared" si="531"/>
        <v>10.88</v>
      </c>
    </row>
    <row r="2739" spans="2:11" ht="18" x14ac:dyDescent="0.25">
      <c r="D2739" s="282" t="s">
        <v>294</v>
      </c>
      <c r="E2739" s="218">
        <v>3.2</v>
      </c>
      <c r="F2739" s="218">
        <v>4.5</v>
      </c>
      <c r="G2739" s="218">
        <f t="shared" si="529"/>
        <v>15.4</v>
      </c>
      <c r="H2739" s="218">
        <v>3</v>
      </c>
      <c r="I2739" s="218">
        <f t="shared" si="530"/>
        <v>14.4</v>
      </c>
      <c r="J2739" s="112"/>
      <c r="K2739" s="218">
        <f t="shared" si="531"/>
        <v>14.4</v>
      </c>
    </row>
    <row r="2740" spans="2:11" ht="18" x14ac:dyDescent="0.25">
      <c r="D2740" s="282" t="s">
        <v>295</v>
      </c>
      <c r="E2740" s="218">
        <v>1.55</v>
      </c>
      <c r="F2740" s="218">
        <v>0.95</v>
      </c>
      <c r="G2740" s="218">
        <f t="shared" si="529"/>
        <v>5</v>
      </c>
      <c r="H2740" s="218">
        <v>3</v>
      </c>
      <c r="I2740" s="218">
        <f t="shared" si="530"/>
        <v>1.4724999999999999</v>
      </c>
      <c r="J2740" s="112"/>
      <c r="K2740" s="218">
        <f t="shared" si="531"/>
        <v>1.4724999999999999</v>
      </c>
    </row>
    <row r="2741" spans="2:11" ht="18" x14ac:dyDescent="0.25">
      <c r="D2741" s="112"/>
      <c r="E2741" s="112"/>
      <c r="F2741" s="112"/>
      <c r="G2741" s="112"/>
      <c r="H2741" s="112"/>
      <c r="I2741" s="112"/>
      <c r="J2741" s="112"/>
      <c r="K2741" s="311">
        <f>SUM(K2726:K2740)</f>
        <v>136.22749999999999</v>
      </c>
    </row>
    <row r="2742" spans="2:11" ht="54" x14ac:dyDescent="0.25">
      <c r="B2742" s="313" t="str">
        <f>'Planila Orçamentária'!C222</f>
        <v xml:space="preserve">Pintura impermeabilizante com tinta a base de resina epoxi alcatrao, duas demãos </v>
      </c>
    </row>
    <row r="2743" spans="2:11" ht="18" x14ac:dyDescent="0.25">
      <c r="D2743" s="282" t="s">
        <v>282</v>
      </c>
      <c r="E2743" s="218">
        <v>4.3499999999999996</v>
      </c>
      <c r="F2743" s="218">
        <v>4.3</v>
      </c>
      <c r="G2743" s="218">
        <f>E2743*2+F2743*2</f>
        <v>17.299999999999997</v>
      </c>
      <c r="H2743" s="218">
        <v>3</v>
      </c>
      <c r="I2743" s="218">
        <f>E2743*F2743</f>
        <v>18.704999999999998</v>
      </c>
      <c r="J2743" s="112"/>
      <c r="K2743" s="218">
        <f>J2743</f>
        <v>0</v>
      </c>
    </row>
    <row r="2744" spans="2:11" ht="18" x14ac:dyDescent="0.25">
      <c r="D2744" s="282" t="s">
        <v>283</v>
      </c>
      <c r="E2744" s="218">
        <v>2.85</v>
      </c>
      <c r="F2744" s="218">
        <v>4</v>
      </c>
      <c r="G2744" s="218">
        <f t="shared" ref="G2744:G2757" si="532">E2744*2+F2744*2</f>
        <v>13.7</v>
      </c>
      <c r="H2744" s="218">
        <v>3</v>
      </c>
      <c r="I2744" s="218">
        <f t="shared" ref="I2744:I2757" si="533">E2744*F2744</f>
        <v>11.4</v>
      </c>
      <c r="J2744" s="112"/>
      <c r="K2744" s="218">
        <f t="shared" ref="K2744:K2757" si="534">J2744</f>
        <v>0</v>
      </c>
    </row>
    <row r="2745" spans="2:11" ht="18" x14ac:dyDescent="0.25">
      <c r="D2745" s="282" t="s">
        <v>298</v>
      </c>
      <c r="E2745" s="218">
        <v>2.85</v>
      </c>
      <c r="F2745" s="218">
        <v>4</v>
      </c>
      <c r="G2745" s="218">
        <f t="shared" si="532"/>
        <v>13.7</v>
      </c>
      <c r="H2745" s="218">
        <v>3</v>
      </c>
      <c r="I2745" s="218">
        <f t="shared" si="533"/>
        <v>11.4</v>
      </c>
      <c r="J2745" s="112"/>
      <c r="K2745" s="218">
        <f t="shared" si="534"/>
        <v>0</v>
      </c>
    </row>
    <row r="2746" spans="2:11" ht="18" x14ac:dyDescent="0.25">
      <c r="D2746" s="282" t="s">
        <v>284</v>
      </c>
      <c r="E2746" s="218">
        <v>4.3499999999999996</v>
      </c>
      <c r="F2746" s="218">
        <v>4.3499999999999996</v>
      </c>
      <c r="G2746" s="218">
        <f t="shared" si="532"/>
        <v>17.399999999999999</v>
      </c>
      <c r="H2746" s="218">
        <v>3</v>
      </c>
      <c r="I2746" s="218">
        <f t="shared" si="533"/>
        <v>18.922499999999996</v>
      </c>
      <c r="J2746" s="112"/>
      <c r="K2746" s="218">
        <f t="shared" si="534"/>
        <v>0</v>
      </c>
    </row>
    <row r="2747" spans="2:11" ht="18" x14ac:dyDescent="0.25">
      <c r="D2747" s="282" t="s">
        <v>285</v>
      </c>
      <c r="E2747" s="218">
        <v>2.74</v>
      </c>
      <c r="F2747" s="218">
        <v>3</v>
      </c>
      <c r="G2747" s="218">
        <f t="shared" si="532"/>
        <v>11.48</v>
      </c>
      <c r="H2747" s="218">
        <v>3</v>
      </c>
      <c r="I2747" s="218">
        <f t="shared" si="533"/>
        <v>8.2200000000000006</v>
      </c>
      <c r="J2747" s="112"/>
      <c r="K2747" s="218">
        <f t="shared" si="534"/>
        <v>0</v>
      </c>
    </row>
    <row r="2748" spans="2:11" ht="18" x14ac:dyDescent="0.25">
      <c r="D2748" s="282" t="s">
        <v>286</v>
      </c>
      <c r="E2748" s="218">
        <v>1.35</v>
      </c>
      <c r="F2748" s="218">
        <v>10.3</v>
      </c>
      <c r="G2748" s="218">
        <f t="shared" si="532"/>
        <v>23.3</v>
      </c>
      <c r="H2748" s="218">
        <v>3</v>
      </c>
      <c r="I2748" s="218">
        <f t="shared" si="533"/>
        <v>13.905000000000001</v>
      </c>
      <c r="J2748" s="112"/>
      <c r="K2748" s="218">
        <f t="shared" si="534"/>
        <v>0</v>
      </c>
    </row>
    <row r="2749" spans="2:11" ht="18" x14ac:dyDescent="0.25">
      <c r="D2749" s="282" t="s">
        <v>287</v>
      </c>
      <c r="E2749" s="218">
        <v>1.35</v>
      </c>
      <c r="F2749" s="218">
        <v>2.95</v>
      </c>
      <c r="G2749" s="218">
        <f t="shared" si="532"/>
        <v>8.6000000000000014</v>
      </c>
      <c r="H2749" s="218">
        <v>3</v>
      </c>
      <c r="I2749" s="218">
        <f t="shared" si="533"/>
        <v>3.9825000000000004</v>
      </c>
      <c r="J2749" s="112"/>
      <c r="K2749" s="218">
        <f t="shared" si="534"/>
        <v>0</v>
      </c>
    </row>
    <row r="2750" spans="2:11" ht="18" x14ac:dyDescent="0.25">
      <c r="D2750" s="282" t="s">
        <v>288</v>
      </c>
      <c r="E2750" s="218">
        <v>2.74</v>
      </c>
      <c r="F2750" s="218">
        <v>1.3</v>
      </c>
      <c r="G2750" s="218">
        <f t="shared" si="532"/>
        <v>8.08</v>
      </c>
      <c r="H2750" s="218">
        <v>3</v>
      </c>
      <c r="I2750" s="218">
        <f t="shared" si="533"/>
        <v>3.5620000000000003</v>
      </c>
      <c r="J2750" s="112"/>
      <c r="K2750" s="218">
        <f t="shared" si="534"/>
        <v>0</v>
      </c>
    </row>
    <row r="2751" spans="2:11" ht="18" x14ac:dyDescent="0.25">
      <c r="D2751" s="282" t="s">
        <v>291</v>
      </c>
      <c r="E2751" s="218">
        <v>1.8</v>
      </c>
      <c r="F2751" s="218">
        <v>4.45</v>
      </c>
      <c r="G2751" s="218">
        <f t="shared" si="532"/>
        <v>12.5</v>
      </c>
      <c r="H2751" s="218">
        <v>3</v>
      </c>
      <c r="I2751" s="218">
        <f t="shared" si="533"/>
        <v>8.01</v>
      </c>
      <c r="J2751" s="112"/>
      <c r="K2751" s="218">
        <f t="shared" si="534"/>
        <v>0</v>
      </c>
    </row>
    <row r="2752" spans="2:11" ht="18" x14ac:dyDescent="0.25">
      <c r="D2752" s="282" t="s">
        <v>289</v>
      </c>
      <c r="E2752" s="218">
        <v>3.2</v>
      </c>
      <c r="F2752" s="218">
        <v>1.64</v>
      </c>
      <c r="G2752" s="218">
        <f t="shared" si="532"/>
        <v>9.68</v>
      </c>
      <c r="H2752" s="218">
        <v>3</v>
      </c>
      <c r="I2752" s="218">
        <f t="shared" si="533"/>
        <v>5.2480000000000002</v>
      </c>
      <c r="J2752" s="112"/>
      <c r="K2752" s="218">
        <f t="shared" si="534"/>
        <v>0</v>
      </c>
    </row>
    <row r="2753" spans="2:11" ht="18" x14ac:dyDescent="0.25">
      <c r="D2753" s="282" t="s">
        <v>290</v>
      </c>
      <c r="E2753" s="218">
        <v>1.53</v>
      </c>
      <c r="F2753" s="218">
        <v>2</v>
      </c>
      <c r="G2753" s="218">
        <f t="shared" si="532"/>
        <v>7.0600000000000005</v>
      </c>
      <c r="H2753" s="218">
        <v>3</v>
      </c>
      <c r="I2753" s="218">
        <f t="shared" si="533"/>
        <v>3.06</v>
      </c>
      <c r="J2753" s="112"/>
      <c r="K2753" s="218">
        <f t="shared" si="534"/>
        <v>0</v>
      </c>
    </row>
    <row r="2754" spans="2:11" ht="18" x14ac:dyDescent="0.25">
      <c r="D2754" s="282" t="s">
        <v>292</v>
      </c>
      <c r="E2754" s="218">
        <v>1.53</v>
      </c>
      <c r="F2754" s="218">
        <v>2</v>
      </c>
      <c r="G2754" s="218">
        <f t="shared" si="532"/>
        <v>7.0600000000000005</v>
      </c>
      <c r="H2754" s="218">
        <v>3</v>
      </c>
      <c r="I2754" s="218">
        <f t="shared" si="533"/>
        <v>3.06</v>
      </c>
      <c r="J2754" s="112"/>
      <c r="K2754" s="218">
        <f t="shared" si="534"/>
        <v>0</v>
      </c>
    </row>
    <row r="2755" spans="2:11" ht="18" x14ac:dyDescent="0.25">
      <c r="D2755" s="282" t="s">
        <v>293</v>
      </c>
      <c r="E2755" s="218">
        <v>3.2</v>
      </c>
      <c r="F2755" s="218">
        <v>3.4</v>
      </c>
      <c r="G2755" s="218">
        <f t="shared" si="532"/>
        <v>13.2</v>
      </c>
      <c r="H2755" s="218">
        <v>3</v>
      </c>
      <c r="I2755" s="218">
        <f t="shared" si="533"/>
        <v>10.88</v>
      </c>
      <c r="J2755" s="112"/>
      <c r="K2755" s="218">
        <f t="shared" si="534"/>
        <v>0</v>
      </c>
    </row>
    <row r="2756" spans="2:11" ht="18" x14ac:dyDescent="0.25">
      <c r="D2756" s="282" t="s">
        <v>294</v>
      </c>
      <c r="E2756" s="218">
        <v>3.2</v>
      </c>
      <c r="F2756" s="218">
        <v>4.5</v>
      </c>
      <c r="G2756" s="218">
        <f t="shared" si="532"/>
        <v>15.4</v>
      </c>
      <c r="H2756" s="218">
        <v>3</v>
      </c>
      <c r="I2756" s="218">
        <f t="shared" si="533"/>
        <v>14.4</v>
      </c>
      <c r="J2756" s="112"/>
      <c r="K2756" s="218">
        <f t="shared" si="534"/>
        <v>0</v>
      </c>
    </row>
    <row r="2757" spans="2:11" ht="18" x14ac:dyDescent="0.25">
      <c r="D2757" s="282" t="s">
        <v>295</v>
      </c>
      <c r="E2757" s="218">
        <v>1.55</v>
      </c>
      <c r="F2757" s="218">
        <v>0.95</v>
      </c>
      <c r="G2757" s="218">
        <f t="shared" si="532"/>
        <v>5</v>
      </c>
      <c r="H2757" s="218">
        <v>3</v>
      </c>
      <c r="I2757" s="218">
        <f t="shared" si="533"/>
        <v>1.4724999999999999</v>
      </c>
      <c r="J2757" s="112"/>
      <c r="K2757" s="218">
        <f t="shared" si="534"/>
        <v>0</v>
      </c>
    </row>
    <row r="2758" spans="2:11" ht="18" x14ac:dyDescent="0.25">
      <c r="D2758" s="112"/>
      <c r="E2758" s="112"/>
      <c r="F2758" s="112"/>
      <c r="G2758" s="112"/>
      <c r="H2758" s="112"/>
      <c r="I2758" s="112"/>
      <c r="J2758" s="112"/>
      <c r="K2758" s="311">
        <f>SUM(K2743:K2757)</f>
        <v>0</v>
      </c>
    </row>
    <row r="2759" spans="2:11" ht="36" x14ac:dyDescent="0.25">
      <c r="B2759" s="313" t="str">
        <f>'Planila Orçamentária'!C223</f>
        <v xml:space="preserve">Esmalte em esquadrias de madeira - brilhante (02 demãos) </v>
      </c>
      <c r="D2759" s="281"/>
      <c r="E2759" s="281"/>
      <c r="F2759" s="281"/>
      <c r="G2759" s="281"/>
      <c r="H2759" s="281"/>
      <c r="I2759" s="281"/>
      <c r="J2759" s="281"/>
    </row>
    <row r="2760" spans="2:11" ht="18" x14ac:dyDescent="0.25">
      <c r="D2760" s="282" t="s">
        <v>282</v>
      </c>
      <c r="E2760" s="218">
        <v>0.8</v>
      </c>
      <c r="F2760" s="218">
        <v>0.3</v>
      </c>
      <c r="G2760" s="218">
        <f>E2760*2+H2760*2</f>
        <v>5.8000000000000007</v>
      </c>
      <c r="H2760" s="218">
        <v>2.1</v>
      </c>
      <c r="I2760" s="218">
        <f>E2760*F2760</f>
        <v>0.24</v>
      </c>
      <c r="J2760" s="219">
        <v>2</v>
      </c>
      <c r="K2760" s="218">
        <f>I2760*J2760</f>
        <v>0.48</v>
      </c>
    </row>
    <row r="2761" spans="2:11" ht="18" x14ac:dyDescent="0.25">
      <c r="D2761" s="282" t="s">
        <v>283</v>
      </c>
      <c r="E2761" s="218">
        <v>0.8</v>
      </c>
      <c r="F2761" s="218">
        <v>0.3</v>
      </c>
      <c r="G2761" s="218">
        <f t="shared" ref="G2761:G2774" si="535">E2761*2+H2761*2</f>
        <v>5.8000000000000007</v>
      </c>
      <c r="H2761" s="218">
        <v>2.1</v>
      </c>
      <c r="I2761" s="218">
        <f t="shared" ref="I2761:I2774" si="536">E2761*F2761</f>
        <v>0.24</v>
      </c>
      <c r="J2761" s="219">
        <v>1</v>
      </c>
      <c r="K2761" s="218">
        <f t="shared" ref="K2761:K2774" si="537">I2761*J2761</f>
        <v>0.24</v>
      </c>
    </row>
    <row r="2762" spans="2:11" ht="18" x14ac:dyDescent="0.25">
      <c r="D2762" s="282" t="s">
        <v>298</v>
      </c>
      <c r="E2762" s="218">
        <v>0.8</v>
      </c>
      <c r="F2762" s="218">
        <v>0.3</v>
      </c>
      <c r="G2762" s="218">
        <f t="shared" si="535"/>
        <v>5.8000000000000007</v>
      </c>
      <c r="H2762" s="218">
        <v>2.1</v>
      </c>
      <c r="I2762" s="218">
        <f t="shared" si="536"/>
        <v>0.24</v>
      </c>
      <c r="J2762" s="219">
        <v>1</v>
      </c>
      <c r="K2762" s="218">
        <f t="shared" si="537"/>
        <v>0.24</v>
      </c>
    </row>
    <row r="2763" spans="2:11" ht="18" x14ac:dyDescent="0.25">
      <c r="D2763" s="282" t="s">
        <v>284</v>
      </c>
      <c r="E2763" s="218">
        <v>0.8</v>
      </c>
      <c r="F2763" s="218">
        <v>0.3</v>
      </c>
      <c r="G2763" s="218">
        <f t="shared" si="535"/>
        <v>5.8000000000000007</v>
      </c>
      <c r="H2763" s="218">
        <v>2.1</v>
      </c>
      <c r="I2763" s="218">
        <f t="shared" si="536"/>
        <v>0.24</v>
      </c>
      <c r="J2763" s="219">
        <v>1</v>
      </c>
      <c r="K2763" s="218">
        <f t="shared" si="537"/>
        <v>0.24</v>
      </c>
    </row>
    <row r="2764" spans="2:11" ht="18" x14ac:dyDescent="0.25">
      <c r="D2764" s="282" t="s">
        <v>285</v>
      </c>
      <c r="E2764" s="218">
        <v>0.8</v>
      </c>
      <c r="F2764" s="218">
        <v>0.3</v>
      </c>
      <c r="G2764" s="218">
        <f t="shared" si="535"/>
        <v>5.8000000000000007</v>
      </c>
      <c r="H2764" s="218">
        <v>2.1</v>
      </c>
      <c r="I2764" s="218">
        <f t="shared" si="536"/>
        <v>0.24</v>
      </c>
      <c r="J2764" s="219">
        <v>1</v>
      </c>
      <c r="K2764" s="218">
        <f t="shared" si="537"/>
        <v>0.24</v>
      </c>
    </row>
    <row r="2765" spans="2:11" ht="18" x14ac:dyDescent="0.25">
      <c r="D2765" s="282" t="s">
        <v>286</v>
      </c>
      <c r="E2765" s="218">
        <v>0.8</v>
      </c>
      <c r="F2765" s="218">
        <v>0.3</v>
      </c>
      <c r="G2765" s="218">
        <f t="shared" si="535"/>
        <v>5.8000000000000007</v>
      </c>
      <c r="H2765" s="218">
        <v>2.1</v>
      </c>
      <c r="I2765" s="218">
        <f t="shared" si="536"/>
        <v>0.24</v>
      </c>
      <c r="J2765" s="219">
        <v>0</v>
      </c>
      <c r="K2765" s="218">
        <f t="shared" si="537"/>
        <v>0</v>
      </c>
    </row>
    <row r="2766" spans="2:11" ht="18" x14ac:dyDescent="0.25">
      <c r="D2766" s="282" t="s">
        <v>287</v>
      </c>
      <c r="E2766" s="218">
        <v>0.7</v>
      </c>
      <c r="F2766" s="218">
        <v>0.3</v>
      </c>
      <c r="G2766" s="218">
        <f t="shared" si="535"/>
        <v>5.6</v>
      </c>
      <c r="H2766" s="218">
        <v>2.1</v>
      </c>
      <c r="I2766" s="218">
        <f t="shared" si="536"/>
        <v>0.21</v>
      </c>
      <c r="J2766" s="219">
        <v>1</v>
      </c>
      <c r="K2766" s="218">
        <f t="shared" si="537"/>
        <v>0.21</v>
      </c>
    </row>
    <row r="2767" spans="2:11" ht="18" x14ac:dyDescent="0.25">
      <c r="D2767" s="282" t="s">
        <v>288</v>
      </c>
      <c r="E2767" s="218">
        <v>0.8</v>
      </c>
      <c r="F2767" s="218">
        <v>0.3</v>
      </c>
      <c r="G2767" s="218">
        <f t="shared" si="535"/>
        <v>5.8000000000000007</v>
      </c>
      <c r="H2767" s="218">
        <v>2.1</v>
      </c>
      <c r="I2767" s="218">
        <f t="shared" si="536"/>
        <v>0.24</v>
      </c>
      <c r="J2767" s="219">
        <v>0</v>
      </c>
      <c r="K2767" s="218">
        <f t="shared" si="537"/>
        <v>0</v>
      </c>
    </row>
    <row r="2768" spans="2:11" ht="18" x14ac:dyDescent="0.25">
      <c r="D2768" s="282" t="s">
        <v>291</v>
      </c>
      <c r="E2768" s="218">
        <v>0.8</v>
      </c>
      <c r="F2768" s="218">
        <v>0.3</v>
      </c>
      <c r="G2768" s="218">
        <f t="shared" si="535"/>
        <v>5.8000000000000007</v>
      </c>
      <c r="H2768" s="218">
        <v>2.1</v>
      </c>
      <c r="I2768" s="218">
        <f t="shared" si="536"/>
        <v>0.24</v>
      </c>
      <c r="J2768" s="219">
        <v>1</v>
      </c>
      <c r="K2768" s="218">
        <f t="shared" si="537"/>
        <v>0.24</v>
      </c>
    </row>
    <row r="2769" spans="2:11" ht="18" x14ac:dyDescent="0.25">
      <c r="D2769" s="282" t="s">
        <v>289</v>
      </c>
      <c r="E2769" s="218">
        <v>0.8</v>
      </c>
      <c r="F2769" s="218">
        <v>0.3</v>
      </c>
      <c r="G2769" s="218">
        <f t="shared" si="535"/>
        <v>5.8000000000000007</v>
      </c>
      <c r="H2769" s="218">
        <v>2.1</v>
      </c>
      <c r="I2769" s="218">
        <f t="shared" si="536"/>
        <v>0.24</v>
      </c>
      <c r="J2769" s="219">
        <v>1</v>
      </c>
      <c r="K2769" s="218">
        <f t="shared" si="537"/>
        <v>0.24</v>
      </c>
    </row>
    <row r="2770" spans="2:11" ht="18" x14ac:dyDescent="0.25">
      <c r="D2770" s="282" t="s">
        <v>290</v>
      </c>
      <c r="E2770" s="218">
        <v>0.8</v>
      </c>
      <c r="F2770" s="218">
        <v>0.3</v>
      </c>
      <c r="G2770" s="218">
        <f t="shared" si="535"/>
        <v>5.8000000000000007</v>
      </c>
      <c r="H2770" s="218">
        <v>2.1</v>
      </c>
      <c r="I2770" s="218">
        <f t="shared" si="536"/>
        <v>0.24</v>
      </c>
      <c r="J2770" s="219">
        <v>1</v>
      </c>
      <c r="K2770" s="218">
        <f t="shared" si="537"/>
        <v>0.24</v>
      </c>
    </row>
    <row r="2771" spans="2:11" ht="18" x14ac:dyDescent="0.25">
      <c r="D2771" s="282" t="s">
        <v>292</v>
      </c>
      <c r="E2771" s="218">
        <v>0.8</v>
      </c>
      <c r="F2771" s="218">
        <v>0.3</v>
      </c>
      <c r="G2771" s="218">
        <f t="shared" si="535"/>
        <v>5.8000000000000007</v>
      </c>
      <c r="H2771" s="218">
        <v>2.1</v>
      </c>
      <c r="I2771" s="218">
        <f t="shared" si="536"/>
        <v>0.24</v>
      </c>
      <c r="J2771" s="219">
        <v>1</v>
      </c>
      <c r="K2771" s="218">
        <f t="shared" si="537"/>
        <v>0.24</v>
      </c>
    </row>
    <row r="2772" spans="2:11" ht="18" x14ac:dyDescent="0.25">
      <c r="D2772" s="282" t="s">
        <v>293</v>
      </c>
      <c r="E2772" s="218">
        <v>0.8</v>
      </c>
      <c r="F2772" s="218">
        <v>0.3</v>
      </c>
      <c r="G2772" s="218">
        <f t="shared" si="535"/>
        <v>5.8000000000000007</v>
      </c>
      <c r="H2772" s="218">
        <v>2.1</v>
      </c>
      <c r="I2772" s="218">
        <f t="shared" si="536"/>
        <v>0.24</v>
      </c>
      <c r="J2772" s="219">
        <v>1</v>
      </c>
      <c r="K2772" s="218">
        <f t="shared" si="537"/>
        <v>0.24</v>
      </c>
    </row>
    <row r="2773" spans="2:11" ht="18" x14ac:dyDescent="0.25">
      <c r="D2773" s="282" t="s">
        <v>294</v>
      </c>
      <c r="E2773" s="218">
        <v>0.8</v>
      </c>
      <c r="F2773" s="218">
        <v>0.3</v>
      </c>
      <c r="G2773" s="218">
        <f t="shared" si="535"/>
        <v>5.8000000000000007</v>
      </c>
      <c r="H2773" s="218">
        <v>2.1</v>
      </c>
      <c r="I2773" s="218">
        <f t="shared" si="536"/>
        <v>0.24</v>
      </c>
      <c r="J2773" s="219">
        <v>1</v>
      </c>
      <c r="K2773" s="218">
        <f t="shared" si="537"/>
        <v>0.24</v>
      </c>
    </row>
    <row r="2774" spans="2:11" ht="18" x14ac:dyDescent="0.25">
      <c r="D2774" s="282" t="s">
        <v>295</v>
      </c>
      <c r="E2774" s="218">
        <v>0.7</v>
      </c>
      <c r="F2774" s="218">
        <v>0.3</v>
      </c>
      <c r="G2774" s="218">
        <f t="shared" si="535"/>
        <v>5.6</v>
      </c>
      <c r="H2774" s="218">
        <v>2.1</v>
      </c>
      <c r="I2774" s="218">
        <f t="shared" si="536"/>
        <v>0.21</v>
      </c>
      <c r="J2774" s="219">
        <v>1</v>
      </c>
      <c r="K2774" s="218">
        <f t="shared" si="537"/>
        <v>0.21</v>
      </c>
    </row>
    <row r="2775" spans="2:11" ht="18" x14ac:dyDescent="0.25">
      <c r="D2775" s="112"/>
      <c r="E2775" s="112"/>
      <c r="F2775" s="112"/>
      <c r="G2775" s="112"/>
      <c r="H2775" s="112"/>
      <c r="I2775" s="112"/>
      <c r="J2775" s="112"/>
      <c r="K2775" s="311">
        <f>SUM(K2760:K2774)</f>
        <v>3.3000000000000007</v>
      </c>
    </row>
    <row r="2776" spans="2:11" ht="51.75" customHeight="1" x14ac:dyDescent="0.25">
      <c r="B2776" s="313" t="str">
        <f>'Planila Orçamentária'!C224</f>
        <v>Esmalte em esquadrias de ferro inc. corrimão- brilhante</v>
      </c>
      <c r="D2776" s="281"/>
      <c r="E2776" s="281"/>
      <c r="F2776" s="281"/>
      <c r="G2776" s="281"/>
      <c r="H2776" s="281"/>
      <c r="I2776" s="281"/>
      <c r="J2776" s="281"/>
    </row>
    <row r="2777" spans="2:11" ht="18" x14ac:dyDescent="0.25">
      <c r="D2777" s="282" t="s">
        <v>282</v>
      </c>
      <c r="E2777" s="218">
        <v>2</v>
      </c>
      <c r="F2777" s="218">
        <v>0.5</v>
      </c>
      <c r="G2777" s="218">
        <f>E2777*2+F2777*2</f>
        <v>5</v>
      </c>
      <c r="H2777" s="218">
        <v>3</v>
      </c>
      <c r="I2777" s="218">
        <f>E2777*F2777</f>
        <v>1</v>
      </c>
      <c r="J2777" s="112"/>
      <c r="K2777" s="218">
        <f>I2777*J2777</f>
        <v>0</v>
      </c>
    </row>
    <row r="2778" spans="2:11" ht="18" x14ac:dyDescent="0.25">
      <c r="D2778" s="282" t="s">
        <v>283</v>
      </c>
      <c r="E2778" s="218">
        <v>2</v>
      </c>
      <c r="F2778" s="218">
        <v>0.5</v>
      </c>
      <c r="G2778" s="218">
        <f t="shared" ref="G2778:G2791" si="538">E2778*2+F2778*2</f>
        <v>5</v>
      </c>
      <c r="H2778" s="218">
        <v>3</v>
      </c>
      <c r="I2778" s="218">
        <f t="shared" ref="I2778:I2791" si="539">E2778*F2778</f>
        <v>1</v>
      </c>
      <c r="J2778" s="112"/>
      <c r="K2778" s="218">
        <f t="shared" ref="K2778:K2791" si="540">I2778*J2778</f>
        <v>0</v>
      </c>
    </row>
    <row r="2779" spans="2:11" ht="18" x14ac:dyDescent="0.25">
      <c r="D2779" s="282" t="s">
        <v>298</v>
      </c>
      <c r="E2779" s="218">
        <v>2</v>
      </c>
      <c r="F2779" s="218">
        <v>0.5</v>
      </c>
      <c r="G2779" s="218">
        <f t="shared" si="538"/>
        <v>5</v>
      </c>
      <c r="H2779" s="218">
        <v>3</v>
      </c>
      <c r="I2779" s="218">
        <f t="shared" si="539"/>
        <v>1</v>
      </c>
      <c r="J2779" s="112"/>
      <c r="K2779" s="218">
        <f t="shared" si="540"/>
        <v>0</v>
      </c>
    </row>
    <row r="2780" spans="2:11" ht="18" x14ac:dyDescent="0.25">
      <c r="D2780" s="282" t="s">
        <v>284</v>
      </c>
      <c r="E2780" s="218">
        <v>2</v>
      </c>
      <c r="F2780" s="218">
        <v>0.5</v>
      </c>
      <c r="G2780" s="218">
        <f t="shared" si="538"/>
        <v>5</v>
      </c>
      <c r="H2780" s="218">
        <v>3</v>
      </c>
      <c r="I2780" s="218">
        <f t="shared" si="539"/>
        <v>1</v>
      </c>
      <c r="J2780" s="112"/>
      <c r="K2780" s="218">
        <f t="shared" si="540"/>
        <v>0</v>
      </c>
    </row>
    <row r="2781" spans="2:11" ht="18" x14ac:dyDescent="0.25">
      <c r="D2781" s="282" t="s">
        <v>285</v>
      </c>
      <c r="E2781" s="218">
        <v>2</v>
      </c>
      <c r="F2781" s="218">
        <v>0.5</v>
      </c>
      <c r="G2781" s="218">
        <f t="shared" si="538"/>
        <v>5</v>
      </c>
      <c r="H2781" s="218">
        <v>3</v>
      </c>
      <c r="I2781" s="218">
        <f t="shared" si="539"/>
        <v>1</v>
      </c>
      <c r="J2781" s="112"/>
      <c r="K2781" s="218">
        <f t="shared" si="540"/>
        <v>0</v>
      </c>
    </row>
    <row r="2782" spans="2:11" ht="18" x14ac:dyDescent="0.25">
      <c r="D2782" s="282" t="s">
        <v>286</v>
      </c>
      <c r="E2782" s="218">
        <v>2</v>
      </c>
      <c r="F2782" s="218">
        <v>0.5</v>
      </c>
      <c r="G2782" s="218">
        <f t="shared" si="538"/>
        <v>5</v>
      </c>
      <c r="H2782" s="218">
        <v>3</v>
      </c>
      <c r="I2782" s="218">
        <f t="shared" si="539"/>
        <v>1</v>
      </c>
      <c r="J2782" s="112"/>
      <c r="K2782" s="218">
        <f t="shared" si="540"/>
        <v>0</v>
      </c>
    </row>
    <row r="2783" spans="2:11" ht="18" x14ac:dyDescent="0.25">
      <c r="D2783" s="282" t="s">
        <v>287</v>
      </c>
      <c r="E2783" s="218">
        <v>2</v>
      </c>
      <c r="F2783" s="218">
        <v>0.5</v>
      </c>
      <c r="G2783" s="218">
        <f t="shared" si="538"/>
        <v>5</v>
      </c>
      <c r="H2783" s="218">
        <v>3</v>
      </c>
      <c r="I2783" s="218">
        <f t="shared" si="539"/>
        <v>1</v>
      </c>
      <c r="J2783" s="112"/>
      <c r="K2783" s="218">
        <f t="shared" si="540"/>
        <v>0</v>
      </c>
    </row>
    <row r="2784" spans="2:11" ht="18" x14ac:dyDescent="0.25">
      <c r="D2784" s="282" t="s">
        <v>288</v>
      </c>
      <c r="E2784" s="218">
        <v>2</v>
      </c>
      <c r="F2784" s="218">
        <v>0.5</v>
      </c>
      <c r="G2784" s="218">
        <f t="shared" si="538"/>
        <v>5</v>
      </c>
      <c r="H2784" s="218">
        <v>3</v>
      </c>
      <c r="I2784" s="218">
        <f t="shared" si="539"/>
        <v>1</v>
      </c>
      <c r="J2784" s="112"/>
      <c r="K2784" s="218">
        <f t="shared" si="540"/>
        <v>0</v>
      </c>
    </row>
    <row r="2785" spans="1:12" ht="18" x14ac:dyDescent="0.25">
      <c r="D2785" s="282" t="s">
        <v>291</v>
      </c>
      <c r="E2785" s="218">
        <v>2</v>
      </c>
      <c r="F2785" s="218">
        <v>0.5</v>
      </c>
      <c r="G2785" s="218">
        <f t="shared" si="538"/>
        <v>5</v>
      </c>
      <c r="H2785" s="218">
        <v>3</v>
      </c>
      <c r="I2785" s="218">
        <f t="shared" si="539"/>
        <v>1</v>
      </c>
      <c r="J2785" s="112"/>
      <c r="K2785" s="218">
        <f t="shared" si="540"/>
        <v>0</v>
      </c>
    </row>
    <row r="2786" spans="1:12" ht="18" x14ac:dyDescent="0.25">
      <c r="D2786" s="282" t="s">
        <v>289</v>
      </c>
      <c r="E2786" s="218">
        <v>2</v>
      </c>
      <c r="F2786" s="218">
        <v>0.5</v>
      </c>
      <c r="G2786" s="218">
        <f t="shared" si="538"/>
        <v>5</v>
      </c>
      <c r="H2786" s="218">
        <v>3</v>
      </c>
      <c r="I2786" s="218">
        <f t="shared" si="539"/>
        <v>1</v>
      </c>
      <c r="J2786" s="112"/>
      <c r="K2786" s="218">
        <f t="shared" si="540"/>
        <v>0</v>
      </c>
    </row>
    <row r="2787" spans="1:12" ht="18" x14ac:dyDescent="0.25">
      <c r="D2787" s="282" t="s">
        <v>290</v>
      </c>
      <c r="E2787" s="218">
        <v>2</v>
      </c>
      <c r="F2787" s="218">
        <v>0.5</v>
      </c>
      <c r="G2787" s="218">
        <f t="shared" si="538"/>
        <v>5</v>
      </c>
      <c r="H2787" s="218">
        <v>3</v>
      </c>
      <c r="I2787" s="218">
        <f t="shared" si="539"/>
        <v>1</v>
      </c>
      <c r="J2787" s="346">
        <v>1</v>
      </c>
      <c r="K2787" s="218">
        <f t="shared" si="540"/>
        <v>1</v>
      </c>
    </row>
    <row r="2788" spans="1:12" ht="18" x14ac:dyDescent="0.25">
      <c r="D2788" s="282" t="s">
        <v>292</v>
      </c>
      <c r="E2788" s="218">
        <v>2</v>
      </c>
      <c r="F2788" s="218">
        <v>0.5</v>
      </c>
      <c r="G2788" s="218">
        <f t="shared" si="538"/>
        <v>5</v>
      </c>
      <c r="H2788" s="218">
        <v>3</v>
      </c>
      <c r="I2788" s="218">
        <f t="shared" si="539"/>
        <v>1</v>
      </c>
      <c r="J2788" s="346">
        <v>1</v>
      </c>
      <c r="K2788" s="218">
        <f t="shared" si="540"/>
        <v>1</v>
      </c>
    </row>
    <row r="2789" spans="1:12" ht="18" x14ac:dyDescent="0.25">
      <c r="D2789" s="282" t="s">
        <v>293</v>
      </c>
      <c r="E2789" s="218">
        <v>2</v>
      </c>
      <c r="F2789" s="218">
        <v>0.5</v>
      </c>
      <c r="G2789" s="218">
        <f t="shared" si="538"/>
        <v>5</v>
      </c>
      <c r="H2789" s="218">
        <v>3</v>
      </c>
      <c r="I2789" s="218">
        <f t="shared" si="539"/>
        <v>1</v>
      </c>
      <c r="J2789" s="112"/>
      <c r="K2789" s="218">
        <f t="shared" si="540"/>
        <v>0</v>
      </c>
    </row>
    <row r="2790" spans="1:12" ht="18" x14ac:dyDescent="0.25">
      <c r="D2790" s="282" t="s">
        <v>294</v>
      </c>
      <c r="E2790" s="218">
        <v>2</v>
      </c>
      <c r="F2790" s="218">
        <v>0.5</v>
      </c>
      <c r="G2790" s="218">
        <f t="shared" si="538"/>
        <v>5</v>
      </c>
      <c r="H2790" s="218">
        <v>3</v>
      </c>
      <c r="I2790" s="218">
        <f t="shared" si="539"/>
        <v>1</v>
      </c>
      <c r="J2790" s="112"/>
      <c r="K2790" s="218">
        <f t="shared" si="540"/>
        <v>0</v>
      </c>
    </row>
    <row r="2791" spans="1:12" ht="18" x14ac:dyDescent="0.25">
      <c r="D2791" s="282" t="s">
        <v>295</v>
      </c>
      <c r="E2791" s="218">
        <v>2</v>
      </c>
      <c r="F2791" s="218">
        <v>0.5</v>
      </c>
      <c r="G2791" s="218">
        <f t="shared" si="538"/>
        <v>5</v>
      </c>
      <c r="H2791" s="218">
        <v>3</v>
      </c>
      <c r="I2791" s="218">
        <f t="shared" si="539"/>
        <v>1</v>
      </c>
      <c r="J2791" s="346">
        <v>1</v>
      </c>
      <c r="K2791" s="218">
        <f t="shared" si="540"/>
        <v>1</v>
      </c>
    </row>
    <row r="2792" spans="1:12" ht="18" x14ac:dyDescent="0.25">
      <c r="D2792" s="112"/>
      <c r="E2792" s="112"/>
      <c r="F2792" s="112"/>
      <c r="G2792" s="112"/>
      <c r="H2792" s="112"/>
      <c r="I2792" s="112"/>
      <c r="J2792" s="112"/>
      <c r="K2792" s="311">
        <f>SUM(K2777:K2791)</f>
        <v>3</v>
      </c>
    </row>
    <row r="2793" spans="1:12" s="281" customFormat="1" ht="26.25" customHeight="1" x14ac:dyDescent="0.25">
      <c r="A2793" s="228"/>
      <c r="B2793" s="308" t="str">
        <f>'Planila Orçamentária'!C225</f>
        <v>DIVERSOS</v>
      </c>
      <c r="C2793" s="308"/>
      <c r="D2793" s="309"/>
      <c r="E2793" s="310"/>
      <c r="F2793" s="310"/>
      <c r="G2793" s="310"/>
      <c r="H2793" s="310"/>
      <c r="I2793" s="310"/>
      <c r="J2793" s="310"/>
      <c r="K2793" s="310"/>
      <c r="L2793" s="21"/>
    </row>
    <row r="2794" spans="1:12" s="281" customFormat="1" ht="80.25" customHeight="1" x14ac:dyDescent="0.25">
      <c r="A2794" s="228"/>
      <c r="B2794" s="313" t="str">
        <f>'Planila Orçamentária'!C226</f>
        <v xml:space="preserve">Guardacorpo em tubo de aço galvanizado 1 1/2"  </v>
      </c>
      <c r="C2794" s="314"/>
      <c r="D2794" s="315" t="s">
        <v>282</v>
      </c>
      <c r="E2794" s="218">
        <v>4.3499999999999996</v>
      </c>
      <c r="F2794" s="218">
        <v>4.3</v>
      </c>
      <c r="G2794" s="218">
        <f>E2794*2+F2794*2</f>
        <v>17.299999999999997</v>
      </c>
      <c r="H2794" s="218">
        <v>3</v>
      </c>
      <c r="I2794" s="218">
        <f>E2794*F2794</f>
        <v>18.704999999999998</v>
      </c>
      <c r="J2794" s="219"/>
      <c r="K2794" s="311"/>
      <c r="L2794" s="21"/>
    </row>
    <row r="2795" spans="1:12" ht="18" x14ac:dyDescent="0.25">
      <c r="D2795" s="282" t="s">
        <v>283</v>
      </c>
      <c r="E2795" s="218">
        <v>2.85</v>
      </c>
      <c r="F2795" s="218">
        <v>4</v>
      </c>
      <c r="G2795" s="218"/>
      <c r="H2795" s="218">
        <v>3</v>
      </c>
      <c r="I2795" s="218">
        <f t="shared" ref="I2795:I2808" si="541">E2795*F2795</f>
        <v>11.4</v>
      </c>
      <c r="J2795" s="112"/>
      <c r="K2795" s="218">
        <f>G2795</f>
        <v>0</v>
      </c>
    </row>
    <row r="2796" spans="1:12" ht="18" x14ac:dyDescent="0.25">
      <c r="D2796" s="282" t="s">
        <v>298</v>
      </c>
      <c r="E2796" s="218">
        <v>2.85</v>
      </c>
      <c r="F2796" s="218">
        <v>4</v>
      </c>
      <c r="G2796" s="218"/>
      <c r="H2796" s="218">
        <v>3</v>
      </c>
      <c r="I2796" s="218">
        <f t="shared" si="541"/>
        <v>11.4</v>
      </c>
      <c r="J2796" s="112"/>
      <c r="K2796" s="218">
        <f t="shared" ref="K2796:K2808" si="542">G2796</f>
        <v>0</v>
      </c>
    </row>
    <row r="2797" spans="1:12" ht="18" x14ac:dyDescent="0.25">
      <c r="D2797" s="282" t="s">
        <v>284</v>
      </c>
      <c r="E2797" s="218">
        <v>4.3499999999999996</v>
      </c>
      <c r="F2797" s="218">
        <v>4.3499999999999996</v>
      </c>
      <c r="G2797" s="218"/>
      <c r="H2797" s="218">
        <v>3</v>
      </c>
      <c r="I2797" s="218">
        <f t="shared" si="541"/>
        <v>18.922499999999996</v>
      </c>
      <c r="J2797" s="112"/>
      <c r="K2797" s="218">
        <f t="shared" si="542"/>
        <v>0</v>
      </c>
    </row>
    <row r="2798" spans="1:12" ht="18" x14ac:dyDescent="0.25">
      <c r="D2798" s="282" t="s">
        <v>285</v>
      </c>
      <c r="E2798" s="218">
        <v>2.74</v>
      </c>
      <c r="F2798" s="218">
        <v>3</v>
      </c>
      <c r="G2798" s="218"/>
      <c r="H2798" s="218">
        <v>3</v>
      </c>
      <c r="I2798" s="218">
        <f t="shared" si="541"/>
        <v>8.2200000000000006</v>
      </c>
      <c r="J2798" s="112"/>
      <c r="K2798" s="218">
        <f t="shared" si="542"/>
        <v>0</v>
      </c>
    </row>
    <row r="2799" spans="1:12" ht="18" x14ac:dyDescent="0.25">
      <c r="D2799" s="282" t="s">
        <v>286</v>
      </c>
      <c r="E2799" s="218">
        <v>1.35</v>
      </c>
      <c r="F2799" s="218">
        <v>10.3</v>
      </c>
      <c r="G2799" s="218"/>
      <c r="H2799" s="218">
        <v>3</v>
      </c>
      <c r="I2799" s="218">
        <f t="shared" si="541"/>
        <v>13.905000000000001</v>
      </c>
      <c r="J2799" s="112"/>
      <c r="K2799" s="218">
        <f t="shared" si="542"/>
        <v>0</v>
      </c>
    </row>
    <row r="2800" spans="1:12" ht="18" x14ac:dyDescent="0.25">
      <c r="D2800" s="282" t="s">
        <v>287</v>
      </c>
      <c r="E2800" s="218">
        <v>1.35</v>
      </c>
      <c r="F2800" s="218">
        <v>2.95</v>
      </c>
      <c r="G2800" s="218"/>
      <c r="H2800" s="218">
        <v>3</v>
      </c>
      <c r="I2800" s="218">
        <f t="shared" si="541"/>
        <v>3.9825000000000004</v>
      </c>
      <c r="J2800" s="112"/>
      <c r="K2800" s="218">
        <f t="shared" si="542"/>
        <v>0</v>
      </c>
    </row>
    <row r="2801" spans="2:11" ht="18" x14ac:dyDescent="0.25">
      <c r="D2801" s="282" t="s">
        <v>288</v>
      </c>
      <c r="E2801" s="218">
        <v>2.74</v>
      </c>
      <c r="F2801" s="218">
        <v>1.3</v>
      </c>
      <c r="G2801" s="218">
        <v>6.48</v>
      </c>
      <c r="H2801" s="218">
        <v>3</v>
      </c>
      <c r="I2801" s="218">
        <f t="shared" si="541"/>
        <v>3.5620000000000003</v>
      </c>
      <c r="J2801" s="112"/>
      <c r="K2801" s="218">
        <f t="shared" si="542"/>
        <v>6.48</v>
      </c>
    </row>
    <row r="2802" spans="2:11" ht="18" x14ac:dyDescent="0.25">
      <c r="D2802" s="282" t="s">
        <v>291</v>
      </c>
      <c r="E2802" s="218">
        <v>1.8</v>
      </c>
      <c r="F2802" s="218">
        <v>4.45</v>
      </c>
      <c r="G2802" s="218"/>
      <c r="H2802" s="218">
        <v>3</v>
      </c>
      <c r="I2802" s="218">
        <f t="shared" si="541"/>
        <v>8.01</v>
      </c>
      <c r="J2802" s="112"/>
      <c r="K2802" s="218">
        <f t="shared" si="542"/>
        <v>0</v>
      </c>
    </row>
    <row r="2803" spans="2:11" ht="18" x14ac:dyDescent="0.25">
      <c r="D2803" s="282" t="s">
        <v>289</v>
      </c>
      <c r="E2803" s="218">
        <v>3.2</v>
      </c>
      <c r="F2803" s="218">
        <v>1.64</v>
      </c>
      <c r="G2803" s="218"/>
      <c r="H2803" s="218">
        <v>3</v>
      </c>
      <c r="I2803" s="218">
        <f t="shared" si="541"/>
        <v>5.2480000000000002</v>
      </c>
      <c r="J2803" s="112"/>
      <c r="K2803" s="218">
        <f t="shared" si="542"/>
        <v>0</v>
      </c>
    </row>
    <row r="2804" spans="2:11" ht="18" x14ac:dyDescent="0.25">
      <c r="D2804" s="282" t="s">
        <v>290</v>
      </c>
      <c r="E2804" s="218">
        <v>1.53</v>
      </c>
      <c r="F2804" s="218">
        <v>2</v>
      </c>
      <c r="G2804" s="218"/>
      <c r="H2804" s="218">
        <v>3</v>
      </c>
      <c r="I2804" s="218">
        <f t="shared" si="541"/>
        <v>3.06</v>
      </c>
      <c r="J2804" s="112"/>
      <c r="K2804" s="218">
        <f t="shared" si="542"/>
        <v>0</v>
      </c>
    </row>
    <row r="2805" spans="2:11" ht="18" x14ac:dyDescent="0.25">
      <c r="D2805" s="282" t="s">
        <v>292</v>
      </c>
      <c r="E2805" s="218">
        <v>1.53</v>
      </c>
      <c r="F2805" s="218">
        <v>2</v>
      </c>
      <c r="G2805" s="218"/>
      <c r="H2805" s="218">
        <v>3</v>
      </c>
      <c r="I2805" s="218">
        <f t="shared" si="541"/>
        <v>3.06</v>
      </c>
      <c r="J2805" s="112"/>
      <c r="K2805" s="218">
        <f t="shared" si="542"/>
        <v>0</v>
      </c>
    </row>
    <row r="2806" spans="2:11" ht="18" x14ac:dyDescent="0.25">
      <c r="D2806" s="282" t="s">
        <v>293</v>
      </c>
      <c r="E2806" s="218">
        <v>3.2</v>
      </c>
      <c r="F2806" s="218">
        <v>3.4</v>
      </c>
      <c r="G2806" s="218"/>
      <c r="H2806" s="218">
        <v>3</v>
      </c>
      <c r="I2806" s="218">
        <f t="shared" si="541"/>
        <v>10.88</v>
      </c>
      <c r="J2806" s="112"/>
      <c r="K2806" s="218">
        <f t="shared" si="542"/>
        <v>0</v>
      </c>
    </row>
    <row r="2807" spans="2:11" ht="18" x14ac:dyDescent="0.25">
      <c r="D2807" s="282" t="s">
        <v>294</v>
      </c>
      <c r="E2807" s="218">
        <v>3.2</v>
      </c>
      <c r="F2807" s="218">
        <v>4.5</v>
      </c>
      <c r="G2807" s="218"/>
      <c r="H2807" s="218">
        <v>3</v>
      </c>
      <c r="I2807" s="218">
        <f t="shared" si="541"/>
        <v>14.4</v>
      </c>
      <c r="J2807" s="112"/>
      <c r="K2807" s="218">
        <f t="shared" si="542"/>
        <v>0</v>
      </c>
    </row>
    <row r="2808" spans="2:11" ht="18" x14ac:dyDescent="0.25">
      <c r="D2808" s="282" t="s">
        <v>295</v>
      </c>
      <c r="E2808" s="218">
        <v>1.55</v>
      </c>
      <c r="F2808" s="218">
        <v>0.95</v>
      </c>
      <c r="G2808" s="218"/>
      <c r="H2808" s="218">
        <v>3</v>
      </c>
      <c r="I2808" s="218">
        <f t="shared" si="541"/>
        <v>1.4724999999999999</v>
      </c>
      <c r="J2808" s="112"/>
      <c r="K2808" s="218">
        <f t="shared" si="542"/>
        <v>0</v>
      </c>
    </row>
    <row r="2809" spans="2:11" ht="18" x14ac:dyDescent="0.25">
      <c r="D2809" s="112"/>
      <c r="E2809" s="112"/>
      <c r="F2809" s="112"/>
      <c r="G2809" s="112"/>
      <c r="H2809" s="112"/>
      <c r="I2809" s="112"/>
      <c r="J2809" s="112"/>
      <c r="K2809" s="311">
        <f>SUM(K2794:K2808)</f>
        <v>6.48</v>
      </c>
    </row>
    <row r="2810" spans="2:11" ht="53.25" customHeight="1" x14ac:dyDescent="0.25">
      <c r="B2810" s="313" t="str">
        <f>'Planila Orçamentária'!C227</f>
        <v xml:space="preserve">Piso cimentado com junta plástica (rampa) </v>
      </c>
      <c r="D2810" s="281"/>
      <c r="E2810" s="281"/>
      <c r="F2810" s="281"/>
      <c r="G2810" s="281"/>
      <c r="H2810" s="281"/>
      <c r="I2810" s="281"/>
      <c r="J2810" s="281"/>
    </row>
    <row r="2811" spans="2:11" ht="18" x14ac:dyDescent="0.25">
      <c r="D2811" s="282" t="s">
        <v>282</v>
      </c>
      <c r="E2811" s="218">
        <v>4.3499999999999996</v>
      </c>
      <c r="F2811" s="218">
        <v>4.3</v>
      </c>
      <c r="G2811" s="218">
        <f>E2811*2+F2811*2</f>
        <v>17.299999999999997</v>
      </c>
      <c r="H2811" s="218">
        <v>3</v>
      </c>
      <c r="I2811" s="218">
        <f>E2811*F2811</f>
        <v>18.704999999999998</v>
      </c>
      <c r="J2811" s="112"/>
      <c r="K2811" s="218">
        <f>J2811</f>
        <v>0</v>
      </c>
    </row>
    <row r="2812" spans="2:11" ht="18" x14ac:dyDescent="0.25">
      <c r="D2812" s="282" t="s">
        <v>283</v>
      </c>
      <c r="E2812" s="218">
        <v>2.85</v>
      </c>
      <c r="F2812" s="218">
        <v>4</v>
      </c>
      <c r="G2812" s="218">
        <f t="shared" ref="G2812:G2825" si="543">E2812*2+F2812*2</f>
        <v>13.7</v>
      </c>
      <c r="H2812" s="218">
        <v>3</v>
      </c>
      <c r="I2812" s="218">
        <f t="shared" ref="I2812:I2825" si="544">E2812*F2812</f>
        <v>11.4</v>
      </c>
      <c r="J2812" s="112"/>
      <c r="K2812" s="218">
        <f t="shared" ref="K2812:K2825" si="545">J2812</f>
        <v>0</v>
      </c>
    </row>
    <row r="2813" spans="2:11" ht="18" x14ac:dyDescent="0.25">
      <c r="D2813" s="282" t="s">
        <v>298</v>
      </c>
      <c r="E2813" s="218">
        <v>2.85</v>
      </c>
      <c r="F2813" s="218">
        <v>4</v>
      </c>
      <c r="G2813" s="218">
        <f t="shared" si="543"/>
        <v>13.7</v>
      </c>
      <c r="H2813" s="218">
        <v>3</v>
      </c>
      <c r="I2813" s="218">
        <f t="shared" si="544"/>
        <v>11.4</v>
      </c>
      <c r="J2813" s="112"/>
      <c r="K2813" s="218">
        <f t="shared" si="545"/>
        <v>0</v>
      </c>
    </row>
    <row r="2814" spans="2:11" ht="18" x14ac:dyDescent="0.25">
      <c r="D2814" s="282" t="s">
        <v>284</v>
      </c>
      <c r="E2814" s="218">
        <v>4.3499999999999996</v>
      </c>
      <c r="F2814" s="218">
        <v>4.3499999999999996</v>
      </c>
      <c r="G2814" s="218">
        <f t="shared" si="543"/>
        <v>17.399999999999999</v>
      </c>
      <c r="H2814" s="218">
        <v>3</v>
      </c>
      <c r="I2814" s="218">
        <f t="shared" si="544"/>
        <v>18.922499999999996</v>
      </c>
      <c r="J2814" s="112"/>
      <c r="K2814" s="218">
        <f t="shared" si="545"/>
        <v>0</v>
      </c>
    </row>
    <row r="2815" spans="2:11" ht="18" x14ac:dyDescent="0.25">
      <c r="D2815" s="282" t="s">
        <v>285</v>
      </c>
      <c r="E2815" s="218">
        <v>2.74</v>
      </c>
      <c r="F2815" s="218">
        <v>3</v>
      </c>
      <c r="G2815" s="218">
        <f t="shared" si="543"/>
        <v>11.48</v>
      </c>
      <c r="H2815" s="218">
        <v>3</v>
      </c>
      <c r="I2815" s="218">
        <f t="shared" si="544"/>
        <v>8.2200000000000006</v>
      </c>
      <c r="J2815" s="346">
        <v>6.48</v>
      </c>
      <c r="K2815" s="218">
        <f t="shared" si="545"/>
        <v>6.48</v>
      </c>
    </row>
    <row r="2816" spans="2:11" ht="18" x14ac:dyDescent="0.25">
      <c r="D2816" s="282" t="s">
        <v>286</v>
      </c>
      <c r="E2816" s="218">
        <v>1.35</v>
      </c>
      <c r="F2816" s="218">
        <v>10.3</v>
      </c>
      <c r="G2816" s="218">
        <f t="shared" si="543"/>
        <v>23.3</v>
      </c>
      <c r="H2816" s="218">
        <v>3</v>
      </c>
      <c r="I2816" s="218">
        <f t="shared" si="544"/>
        <v>13.905000000000001</v>
      </c>
      <c r="J2816" s="112"/>
      <c r="K2816" s="218">
        <f t="shared" si="545"/>
        <v>0</v>
      </c>
    </row>
    <row r="2817" spans="2:11" ht="18" x14ac:dyDescent="0.25">
      <c r="D2817" s="282" t="s">
        <v>287</v>
      </c>
      <c r="E2817" s="218">
        <v>1.35</v>
      </c>
      <c r="F2817" s="218">
        <v>2.95</v>
      </c>
      <c r="G2817" s="218">
        <f t="shared" si="543"/>
        <v>8.6000000000000014</v>
      </c>
      <c r="H2817" s="218">
        <v>3</v>
      </c>
      <c r="I2817" s="218">
        <f t="shared" si="544"/>
        <v>3.9825000000000004</v>
      </c>
      <c r="J2817" s="112"/>
      <c r="K2817" s="218">
        <f t="shared" si="545"/>
        <v>0</v>
      </c>
    </row>
    <row r="2818" spans="2:11" ht="18" x14ac:dyDescent="0.25">
      <c r="D2818" s="282" t="s">
        <v>288</v>
      </c>
      <c r="E2818" s="218">
        <v>2.74</v>
      </c>
      <c r="F2818" s="218">
        <v>1.3</v>
      </c>
      <c r="G2818" s="218">
        <f t="shared" si="543"/>
        <v>8.08</v>
      </c>
      <c r="H2818" s="218">
        <v>3</v>
      </c>
      <c r="I2818" s="218">
        <f t="shared" si="544"/>
        <v>3.5620000000000003</v>
      </c>
      <c r="J2818" s="112"/>
      <c r="K2818" s="218">
        <f t="shared" si="545"/>
        <v>0</v>
      </c>
    </row>
    <row r="2819" spans="2:11" ht="18" x14ac:dyDescent="0.25">
      <c r="D2819" s="282" t="s">
        <v>291</v>
      </c>
      <c r="E2819" s="218">
        <v>1.8</v>
      </c>
      <c r="F2819" s="218">
        <v>4.45</v>
      </c>
      <c r="G2819" s="218">
        <f t="shared" si="543"/>
        <v>12.5</v>
      </c>
      <c r="H2819" s="218">
        <v>3</v>
      </c>
      <c r="I2819" s="218">
        <f t="shared" si="544"/>
        <v>8.01</v>
      </c>
      <c r="J2819" s="112"/>
      <c r="K2819" s="218">
        <f t="shared" si="545"/>
        <v>0</v>
      </c>
    </row>
    <row r="2820" spans="2:11" ht="18" x14ac:dyDescent="0.25">
      <c r="D2820" s="282" t="s">
        <v>289</v>
      </c>
      <c r="E2820" s="218">
        <v>3.2</v>
      </c>
      <c r="F2820" s="218">
        <v>1.64</v>
      </c>
      <c r="G2820" s="218">
        <f t="shared" si="543"/>
        <v>9.68</v>
      </c>
      <c r="H2820" s="218">
        <v>3</v>
      </c>
      <c r="I2820" s="218">
        <f t="shared" si="544"/>
        <v>5.2480000000000002</v>
      </c>
      <c r="J2820" s="112"/>
      <c r="K2820" s="218">
        <f t="shared" si="545"/>
        <v>0</v>
      </c>
    </row>
    <row r="2821" spans="2:11" ht="18" x14ac:dyDescent="0.25">
      <c r="D2821" s="282" t="s">
        <v>290</v>
      </c>
      <c r="E2821" s="218">
        <v>1.53</v>
      </c>
      <c r="F2821" s="218">
        <v>2</v>
      </c>
      <c r="G2821" s="218">
        <f t="shared" si="543"/>
        <v>7.0600000000000005</v>
      </c>
      <c r="H2821" s="218">
        <v>3</v>
      </c>
      <c r="I2821" s="218">
        <f t="shared" si="544"/>
        <v>3.06</v>
      </c>
      <c r="J2821" s="112"/>
      <c r="K2821" s="218">
        <f t="shared" si="545"/>
        <v>0</v>
      </c>
    </row>
    <row r="2822" spans="2:11" ht="18" x14ac:dyDescent="0.25">
      <c r="D2822" s="282" t="s">
        <v>292</v>
      </c>
      <c r="E2822" s="218">
        <v>1.53</v>
      </c>
      <c r="F2822" s="218">
        <v>2</v>
      </c>
      <c r="G2822" s="218">
        <f t="shared" si="543"/>
        <v>7.0600000000000005</v>
      </c>
      <c r="H2822" s="218">
        <v>3</v>
      </c>
      <c r="I2822" s="218">
        <f t="shared" si="544"/>
        <v>3.06</v>
      </c>
      <c r="J2822" s="112"/>
      <c r="K2822" s="218">
        <f t="shared" si="545"/>
        <v>0</v>
      </c>
    </row>
    <row r="2823" spans="2:11" ht="18" x14ac:dyDescent="0.25">
      <c r="D2823" s="282" t="s">
        <v>293</v>
      </c>
      <c r="E2823" s="218">
        <v>3.2</v>
      </c>
      <c r="F2823" s="218">
        <v>3.4</v>
      </c>
      <c r="G2823" s="218">
        <f t="shared" si="543"/>
        <v>13.2</v>
      </c>
      <c r="H2823" s="218">
        <v>3</v>
      </c>
      <c r="I2823" s="218">
        <f t="shared" si="544"/>
        <v>10.88</v>
      </c>
      <c r="J2823" s="112"/>
      <c r="K2823" s="218">
        <f t="shared" si="545"/>
        <v>0</v>
      </c>
    </row>
    <row r="2824" spans="2:11" ht="18" x14ac:dyDescent="0.25">
      <c r="D2824" s="282" t="s">
        <v>294</v>
      </c>
      <c r="E2824" s="218">
        <v>3.2</v>
      </c>
      <c r="F2824" s="218">
        <v>4.5</v>
      </c>
      <c r="G2824" s="218">
        <f t="shared" si="543"/>
        <v>15.4</v>
      </c>
      <c r="H2824" s="218">
        <v>3</v>
      </c>
      <c r="I2824" s="218">
        <f t="shared" si="544"/>
        <v>14.4</v>
      </c>
      <c r="J2824" s="112"/>
      <c r="K2824" s="218">
        <f t="shared" si="545"/>
        <v>0</v>
      </c>
    </row>
    <row r="2825" spans="2:11" ht="18" x14ac:dyDescent="0.25">
      <c r="D2825" s="282" t="s">
        <v>295</v>
      </c>
      <c r="E2825" s="218">
        <v>1.55</v>
      </c>
      <c r="F2825" s="218">
        <v>0.95</v>
      </c>
      <c r="G2825" s="218">
        <f t="shared" si="543"/>
        <v>5</v>
      </c>
      <c r="H2825" s="218">
        <v>3</v>
      </c>
      <c r="I2825" s="218">
        <f t="shared" si="544"/>
        <v>1.4724999999999999</v>
      </c>
      <c r="J2825" s="112"/>
      <c r="K2825" s="218">
        <f t="shared" si="545"/>
        <v>0</v>
      </c>
    </row>
    <row r="2826" spans="2:11" ht="18" x14ac:dyDescent="0.25">
      <c r="D2826" s="112"/>
      <c r="E2826" s="112"/>
      <c r="F2826" s="112"/>
      <c r="G2826" s="112"/>
      <c r="H2826" s="112"/>
      <c r="I2826" s="112"/>
      <c r="J2826" s="112"/>
      <c r="K2826" s="311">
        <f>SUM(K2811:K2825)</f>
        <v>6.48</v>
      </c>
    </row>
    <row r="2827" spans="2:11" ht="69" customHeight="1" x14ac:dyDescent="0.25">
      <c r="B2827" s="313" t="str">
        <f>'Planila Orçamentária'!C228</f>
        <v xml:space="preserve">Forro de gesso em placas 60x60cm, espessura 1,2cm, inclusive fixacao arame </v>
      </c>
      <c r="D2827" s="281"/>
      <c r="E2827" s="281"/>
      <c r="F2827" s="281"/>
      <c r="G2827" s="281"/>
      <c r="H2827" s="281"/>
      <c r="I2827" s="281"/>
      <c r="J2827" s="281"/>
    </row>
    <row r="2828" spans="2:11" ht="18" x14ac:dyDescent="0.25">
      <c r="D2828" s="282" t="s">
        <v>282</v>
      </c>
      <c r="E2828" s="218">
        <v>4.3499999999999996</v>
      </c>
      <c r="F2828" s="218">
        <v>4.3</v>
      </c>
      <c r="G2828" s="218">
        <f>E2828*2+F2828*2</f>
        <v>17.299999999999997</v>
      </c>
      <c r="H2828" s="218">
        <v>3</v>
      </c>
      <c r="I2828" s="218">
        <f>E2828*F2828</f>
        <v>18.704999999999998</v>
      </c>
      <c r="J2828" s="112"/>
      <c r="K2828" s="218">
        <f>I2828</f>
        <v>18.704999999999998</v>
      </c>
    </row>
    <row r="2829" spans="2:11" ht="18" x14ac:dyDescent="0.25">
      <c r="D2829" s="282" t="s">
        <v>283</v>
      </c>
      <c r="E2829" s="218">
        <v>2.85</v>
      </c>
      <c r="F2829" s="218">
        <v>4</v>
      </c>
      <c r="G2829" s="218">
        <f t="shared" ref="G2829:G2842" si="546">E2829*2+F2829*2</f>
        <v>13.7</v>
      </c>
      <c r="H2829" s="218">
        <v>3</v>
      </c>
      <c r="I2829" s="218">
        <f t="shared" ref="I2829:I2842" si="547">E2829*F2829</f>
        <v>11.4</v>
      </c>
      <c r="J2829" s="112"/>
      <c r="K2829" s="218">
        <f t="shared" ref="K2829:K2842" si="548">I2829</f>
        <v>11.4</v>
      </c>
    </row>
    <row r="2830" spans="2:11" ht="18" x14ac:dyDescent="0.25">
      <c r="D2830" s="282" t="s">
        <v>298</v>
      </c>
      <c r="E2830" s="218">
        <v>2.85</v>
      </c>
      <c r="F2830" s="218">
        <v>4</v>
      </c>
      <c r="G2830" s="218">
        <f t="shared" si="546"/>
        <v>13.7</v>
      </c>
      <c r="H2830" s="218">
        <v>3</v>
      </c>
      <c r="I2830" s="218">
        <f t="shared" si="547"/>
        <v>11.4</v>
      </c>
      <c r="J2830" s="112"/>
      <c r="K2830" s="218">
        <f t="shared" si="548"/>
        <v>11.4</v>
      </c>
    </row>
    <row r="2831" spans="2:11" ht="18" x14ac:dyDescent="0.25">
      <c r="D2831" s="282" t="s">
        <v>284</v>
      </c>
      <c r="E2831" s="218">
        <v>4.3499999999999996</v>
      </c>
      <c r="F2831" s="218">
        <v>4.3499999999999996</v>
      </c>
      <c r="G2831" s="218">
        <f t="shared" si="546"/>
        <v>17.399999999999999</v>
      </c>
      <c r="H2831" s="218">
        <v>3</v>
      </c>
      <c r="I2831" s="218">
        <f t="shared" si="547"/>
        <v>18.922499999999996</v>
      </c>
      <c r="J2831" s="112"/>
      <c r="K2831" s="218">
        <f t="shared" si="548"/>
        <v>18.922499999999996</v>
      </c>
    </row>
    <row r="2832" spans="2:11" ht="18" x14ac:dyDescent="0.25">
      <c r="D2832" s="282" t="s">
        <v>285</v>
      </c>
      <c r="E2832" s="218">
        <v>2.74</v>
      </c>
      <c r="F2832" s="218">
        <v>3</v>
      </c>
      <c r="G2832" s="218">
        <f t="shared" si="546"/>
        <v>11.48</v>
      </c>
      <c r="H2832" s="218">
        <v>3</v>
      </c>
      <c r="I2832" s="218">
        <f t="shared" si="547"/>
        <v>8.2200000000000006</v>
      </c>
      <c r="J2832" s="112"/>
      <c r="K2832" s="218">
        <f t="shared" si="548"/>
        <v>8.2200000000000006</v>
      </c>
    </row>
    <row r="2833" spans="2:11" ht="18" x14ac:dyDescent="0.25">
      <c r="D2833" s="282" t="s">
        <v>286</v>
      </c>
      <c r="E2833" s="218">
        <v>1.35</v>
      </c>
      <c r="F2833" s="218">
        <v>10.3</v>
      </c>
      <c r="G2833" s="218">
        <f t="shared" si="546"/>
        <v>23.3</v>
      </c>
      <c r="H2833" s="218">
        <v>3</v>
      </c>
      <c r="I2833" s="218">
        <f t="shared" si="547"/>
        <v>13.905000000000001</v>
      </c>
      <c r="J2833" s="112"/>
      <c r="K2833" s="218">
        <f t="shared" si="548"/>
        <v>13.905000000000001</v>
      </c>
    </row>
    <row r="2834" spans="2:11" ht="18" x14ac:dyDescent="0.25">
      <c r="D2834" s="282" t="s">
        <v>287</v>
      </c>
      <c r="E2834" s="218">
        <v>1.35</v>
      </c>
      <c r="F2834" s="218">
        <v>2.95</v>
      </c>
      <c r="G2834" s="218">
        <f t="shared" si="546"/>
        <v>8.6000000000000014</v>
      </c>
      <c r="H2834" s="218">
        <v>3</v>
      </c>
      <c r="I2834" s="218">
        <f t="shared" si="547"/>
        <v>3.9825000000000004</v>
      </c>
      <c r="J2834" s="112"/>
      <c r="K2834" s="218">
        <f t="shared" si="548"/>
        <v>3.9825000000000004</v>
      </c>
    </row>
    <row r="2835" spans="2:11" ht="18" x14ac:dyDescent="0.25">
      <c r="D2835" s="282" t="s">
        <v>288</v>
      </c>
      <c r="E2835" s="218">
        <v>2.74</v>
      </c>
      <c r="F2835" s="218">
        <v>1.3</v>
      </c>
      <c r="G2835" s="218">
        <f t="shared" si="546"/>
        <v>8.08</v>
      </c>
      <c r="H2835" s="218">
        <v>3</v>
      </c>
      <c r="I2835" s="218">
        <f t="shared" si="547"/>
        <v>3.5620000000000003</v>
      </c>
      <c r="J2835" s="112"/>
      <c r="K2835" s="218">
        <f t="shared" si="548"/>
        <v>3.5620000000000003</v>
      </c>
    </row>
    <row r="2836" spans="2:11" ht="18" x14ac:dyDescent="0.25">
      <c r="D2836" s="282" t="s">
        <v>291</v>
      </c>
      <c r="E2836" s="218">
        <v>1.8</v>
      </c>
      <c r="F2836" s="218">
        <v>4.45</v>
      </c>
      <c r="G2836" s="218">
        <f t="shared" si="546"/>
        <v>12.5</v>
      </c>
      <c r="H2836" s="218">
        <v>3</v>
      </c>
      <c r="I2836" s="218">
        <f t="shared" si="547"/>
        <v>8.01</v>
      </c>
      <c r="J2836" s="112"/>
      <c r="K2836" s="218">
        <f t="shared" si="548"/>
        <v>8.01</v>
      </c>
    </row>
    <row r="2837" spans="2:11" ht="18" x14ac:dyDescent="0.25">
      <c r="D2837" s="282" t="s">
        <v>289</v>
      </c>
      <c r="E2837" s="218">
        <v>3.2</v>
      </c>
      <c r="F2837" s="218">
        <v>1.64</v>
      </c>
      <c r="G2837" s="218">
        <f t="shared" si="546"/>
        <v>9.68</v>
      </c>
      <c r="H2837" s="218">
        <v>3</v>
      </c>
      <c r="I2837" s="218">
        <f t="shared" si="547"/>
        <v>5.2480000000000002</v>
      </c>
      <c r="J2837" s="112"/>
      <c r="K2837" s="218">
        <f t="shared" si="548"/>
        <v>5.2480000000000002</v>
      </c>
    </row>
    <row r="2838" spans="2:11" ht="18" x14ac:dyDescent="0.25">
      <c r="D2838" s="282" t="s">
        <v>290</v>
      </c>
      <c r="E2838" s="218">
        <v>1.53</v>
      </c>
      <c r="F2838" s="218">
        <v>2</v>
      </c>
      <c r="G2838" s="218">
        <f t="shared" si="546"/>
        <v>7.0600000000000005</v>
      </c>
      <c r="H2838" s="218">
        <v>3</v>
      </c>
      <c r="I2838" s="218">
        <f t="shared" si="547"/>
        <v>3.06</v>
      </c>
      <c r="J2838" s="112"/>
      <c r="K2838" s="218">
        <f t="shared" si="548"/>
        <v>3.06</v>
      </c>
    </row>
    <row r="2839" spans="2:11" ht="18" x14ac:dyDescent="0.25">
      <c r="D2839" s="282" t="s">
        <v>292</v>
      </c>
      <c r="E2839" s="218">
        <v>1.53</v>
      </c>
      <c r="F2839" s="218">
        <v>2</v>
      </c>
      <c r="G2839" s="218">
        <f t="shared" si="546"/>
        <v>7.0600000000000005</v>
      </c>
      <c r="H2839" s="218">
        <v>3</v>
      </c>
      <c r="I2839" s="218">
        <f t="shared" si="547"/>
        <v>3.06</v>
      </c>
      <c r="J2839" s="112"/>
      <c r="K2839" s="218">
        <f t="shared" si="548"/>
        <v>3.06</v>
      </c>
    </row>
    <row r="2840" spans="2:11" ht="18" x14ac:dyDescent="0.25">
      <c r="D2840" s="282" t="s">
        <v>293</v>
      </c>
      <c r="E2840" s="218">
        <v>3.2</v>
      </c>
      <c r="F2840" s="218">
        <v>3.4</v>
      </c>
      <c r="G2840" s="218">
        <f t="shared" si="546"/>
        <v>13.2</v>
      </c>
      <c r="H2840" s="218">
        <v>3</v>
      </c>
      <c r="I2840" s="218">
        <f t="shared" si="547"/>
        <v>10.88</v>
      </c>
      <c r="J2840" s="112"/>
      <c r="K2840" s="218">
        <f t="shared" si="548"/>
        <v>10.88</v>
      </c>
    </row>
    <row r="2841" spans="2:11" ht="18" x14ac:dyDescent="0.25">
      <c r="D2841" s="282" t="s">
        <v>294</v>
      </c>
      <c r="E2841" s="218">
        <v>3.2</v>
      </c>
      <c r="F2841" s="218">
        <v>4.5</v>
      </c>
      <c r="G2841" s="218">
        <f t="shared" si="546"/>
        <v>15.4</v>
      </c>
      <c r="H2841" s="218">
        <v>3</v>
      </c>
      <c r="I2841" s="218">
        <f t="shared" si="547"/>
        <v>14.4</v>
      </c>
      <c r="J2841" s="112"/>
      <c r="K2841" s="218">
        <f t="shared" si="548"/>
        <v>14.4</v>
      </c>
    </row>
    <row r="2842" spans="2:11" ht="18" x14ac:dyDescent="0.25">
      <c r="D2842" s="282" t="s">
        <v>295</v>
      </c>
      <c r="E2842" s="218">
        <v>1.55</v>
      </c>
      <c r="F2842" s="218">
        <v>0.95</v>
      </c>
      <c r="G2842" s="218">
        <f t="shared" si="546"/>
        <v>5</v>
      </c>
      <c r="H2842" s="218">
        <v>3</v>
      </c>
      <c r="I2842" s="218">
        <f t="shared" si="547"/>
        <v>1.4724999999999999</v>
      </c>
      <c r="J2842" s="112"/>
      <c r="K2842" s="218">
        <f t="shared" si="548"/>
        <v>1.4724999999999999</v>
      </c>
    </row>
    <row r="2843" spans="2:11" ht="18" x14ac:dyDescent="0.25">
      <c r="D2843" s="112"/>
      <c r="E2843" s="112"/>
      <c r="F2843" s="112"/>
      <c r="G2843" s="112"/>
      <c r="H2843" s="112"/>
      <c r="I2843" s="112"/>
      <c r="J2843" s="112"/>
      <c r="K2843" s="311">
        <f>SUM(K2828:K2842)</f>
        <v>136.22749999999999</v>
      </c>
    </row>
    <row r="2844" spans="2:11" ht="54.75" customHeight="1" x14ac:dyDescent="0.25">
      <c r="B2844" s="313" t="str">
        <f>'Planila Orçamentária'!C229</f>
        <v>Letreiro em aço galvanizado com pintura automotiva inclusive instalação SEINFRA</v>
      </c>
    </row>
    <row r="2845" spans="2:11" ht="18" x14ac:dyDescent="0.25">
      <c r="D2845" s="282" t="s">
        <v>282</v>
      </c>
      <c r="E2845" s="218">
        <v>4.3499999999999996</v>
      </c>
      <c r="F2845" s="218">
        <v>4.3</v>
      </c>
      <c r="G2845" s="218">
        <f>E2845*2+F2845*2</f>
        <v>17.299999999999997</v>
      </c>
      <c r="H2845" s="218">
        <v>3</v>
      </c>
      <c r="I2845" s="218">
        <f>E2845*F2845</f>
        <v>18.704999999999998</v>
      </c>
      <c r="J2845" s="346">
        <v>1</v>
      </c>
      <c r="K2845" s="218">
        <f>J2845</f>
        <v>1</v>
      </c>
    </row>
    <row r="2846" spans="2:11" ht="18" x14ac:dyDescent="0.25">
      <c r="D2846" s="282" t="s">
        <v>283</v>
      </c>
      <c r="E2846" s="218">
        <v>2.85</v>
      </c>
      <c r="F2846" s="218">
        <v>4</v>
      </c>
      <c r="G2846" s="218">
        <f t="shared" ref="G2846:G2859" si="549">E2846*2+F2846*2</f>
        <v>13.7</v>
      </c>
      <c r="H2846" s="218">
        <v>3</v>
      </c>
      <c r="I2846" s="218">
        <f t="shared" ref="I2846:I2859" si="550">E2846*F2846</f>
        <v>11.4</v>
      </c>
      <c r="J2846" s="346">
        <v>1</v>
      </c>
      <c r="K2846" s="218">
        <f t="shared" ref="K2846:K2859" si="551">J2846</f>
        <v>1</v>
      </c>
    </row>
    <row r="2847" spans="2:11" ht="18" x14ac:dyDescent="0.25">
      <c r="D2847" s="282" t="s">
        <v>298</v>
      </c>
      <c r="E2847" s="218">
        <v>2.85</v>
      </c>
      <c r="F2847" s="218">
        <v>4</v>
      </c>
      <c r="G2847" s="218">
        <f t="shared" si="549"/>
        <v>13.7</v>
      </c>
      <c r="H2847" s="218">
        <v>3</v>
      </c>
      <c r="I2847" s="218">
        <f t="shared" si="550"/>
        <v>11.4</v>
      </c>
      <c r="J2847" s="346">
        <v>1</v>
      </c>
      <c r="K2847" s="218">
        <f t="shared" si="551"/>
        <v>1</v>
      </c>
    </row>
    <row r="2848" spans="2:11" ht="18" x14ac:dyDescent="0.25">
      <c r="D2848" s="282" t="s">
        <v>284</v>
      </c>
      <c r="E2848" s="218">
        <v>4.3499999999999996</v>
      </c>
      <c r="F2848" s="218">
        <v>4.3499999999999996</v>
      </c>
      <c r="G2848" s="218">
        <f t="shared" si="549"/>
        <v>17.399999999999999</v>
      </c>
      <c r="H2848" s="218">
        <v>3</v>
      </c>
      <c r="I2848" s="218">
        <f t="shared" si="550"/>
        <v>18.922499999999996</v>
      </c>
      <c r="J2848" s="346">
        <v>1</v>
      </c>
      <c r="K2848" s="218">
        <f t="shared" si="551"/>
        <v>1</v>
      </c>
    </row>
    <row r="2849" spans="2:11" ht="18" x14ac:dyDescent="0.25">
      <c r="D2849" s="282" t="s">
        <v>285</v>
      </c>
      <c r="E2849" s="218">
        <v>2.74</v>
      </c>
      <c r="F2849" s="218">
        <v>3</v>
      </c>
      <c r="G2849" s="218">
        <f t="shared" si="549"/>
        <v>11.48</v>
      </c>
      <c r="H2849" s="218">
        <v>3</v>
      </c>
      <c r="I2849" s="218">
        <f t="shared" si="550"/>
        <v>8.2200000000000006</v>
      </c>
      <c r="J2849" s="346">
        <v>1</v>
      </c>
      <c r="K2849" s="218">
        <f t="shared" si="551"/>
        <v>1</v>
      </c>
    </row>
    <row r="2850" spans="2:11" ht="18" x14ac:dyDescent="0.25">
      <c r="D2850" s="282" t="s">
        <v>286</v>
      </c>
      <c r="E2850" s="218">
        <v>1.35</v>
      </c>
      <c r="F2850" s="218">
        <v>10.3</v>
      </c>
      <c r="G2850" s="218">
        <f t="shared" si="549"/>
        <v>23.3</v>
      </c>
      <c r="H2850" s="218">
        <v>3</v>
      </c>
      <c r="I2850" s="218">
        <f t="shared" si="550"/>
        <v>13.905000000000001</v>
      </c>
      <c r="J2850" s="346">
        <v>1</v>
      </c>
      <c r="K2850" s="218">
        <f t="shared" si="551"/>
        <v>1</v>
      </c>
    </row>
    <row r="2851" spans="2:11" ht="18" x14ac:dyDescent="0.25">
      <c r="D2851" s="282" t="s">
        <v>287</v>
      </c>
      <c r="E2851" s="218">
        <v>1.35</v>
      </c>
      <c r="F2851" s="218">
        <v>2.95</v>
      </c>
      <c r="G2851" s="218">
        <f t="shared" si="549"/>
        <v>8.6000000000000014</v>
      </c>
      <c r="H2851" s="218">
        <v>3</v>
      </c>
      <c r="I2851" s="218">
        <f t="shared" si="550"/>
        <v>3.9825000000000004</v>
      </c>
      <c r="J2851" s="346">
        <v>1</v>
      </c>
      <c r="K2851" s="218">
        <f t="shared" si="551"/>
        <v>1</v>
      </c>
    </row>
    <row r="2852" spans="2:11" ht="18" x14ac:dyDescent="0.25">
      <c r="D2852" s="282" t="s">
        <v>288</v>
      </c>
      <c r="E2852" s="218">
        <v>2.74</v>
      </c>
      <c r="F2852" s="218">
        <v>1.3</v>
      </c>
      <c r="G2852" s="218">
        <f t="shared" si="549"/>
        <v>8.08</v>
      </c>
      <c r="H2852" s="218">
        <v>3</v>
      </c>
      <c r="I2852" s="218">
        <f t="shared" si="550"/>
        <v>3.5620000000000003</v>
      </c>
      <c r="J2852" s="346">
        <v>1</v>
      </c>
      <c r="K2852" s="218">
        <f t="shared" si="551"/>
        <v>1</v>
      </c>
    </row>
    <row r="2853" spans="2:11" ht="18" x14ac:dyDescent="0.25">
      <c r="D2853" s="282" t="s">
        <v>291</v>
      </c>
      <c r="E2853" s="218">
        <v>1.8</v>
      </c>
      <c r="F2853" s="218">
        <v>4.45</v>
      </c>
      <c r="G2853" s="218">
        <f t="shared" si="549"/>
        <v>12.5</v>
      </c>
      <c r="H2853" s="218">
        <v>3</v>
      </c>
      <c r="I2853" s="218">
        <f t="shared" si="550"/>
        <v>8.01</v>
      </c>
      <c r="J2853" s="346">
        <v>1</v>
      </c>
      <c r="K2853" s="218">
        <f t="shared" si="551"/>
        <v>1</v>
      </c>
    </row>
    <row r="2854" spans="2:11" ht="18" x14ac:dyDescent="0.25">
      <c r="D2854" s="282" t="s">
        <v>289</v>
      </c>
      <c r="E2854" s="218">
        <v>3.2</v>
      </c>
      <c r="F2854" s="218">
        <v>1.64</v>
      </c>
      <c r="G2854" s="218">
        <f t="shared" si="549"/>
        <v>9.68</v>
      </c>
      <c r="H2854" s="218">
        <v>3</v>
      </c>
      <c r="I2854" s="218">
        <f t="shared" si="550"/>
        <v>5.2480000000000002</v>
      </c>
      <c r="J2854" s="346">
        <v>1</v>
      </c>
      <c r="K2854" s="218">
        <f t="shared" si="551"/>
        <v>1</v>
      </c>
    </row>
    <row r="2855" spans="2:11" ht="18" x14ac:dyDescent="0.25">
      <c r="D2855" s="282" t="s">
        <v>290</v>
      </c>
      <c r="E2855" s="218">
        <v>1.53</v>
      </c>
      <c r="F2855" s="218">
        <v>2</v>
      </c>
      <c r="G2855" s="218">
        <f t="shared" si="549"/>
        <v>7.0600000000000005</v>
      </c>
      <c r="H2855" s="218">
        <v>3</v>
      </c>
      <c r="I2855" s="218">
        <f t="shared" si="550"/>
        <v>3.06</v>
      </c>
      <c r="J2855" s="346"/>
      <c r="K2855" s="218">
        <f t="shared" si="551"/>
        <v>0</v>
      </c>
    </row>
    <row r="2856" spans="2:11" ht="18" x14ac:dyDescent="0.25">
      <c r="D2856" s="282" t="s">
        <v>292</v>
      </c>
      <c r="E2856" s="218">
        <v>1.53</v>
      </c>
      <c r="F2856" s="218">
        <v>2</v>
      </c>
      <c r="G2856" s="218">
        <f t="shared" si="549"/>
        <v>7.0600000000000005</v>
      </c>
      <c r="H2856" s="218">
        <v>3</v>
      </c>
      <c r="I2856" s="218">
        <f t="shared" si="550"/>
        <v>3.06</v>
      </c>
      <c r="J2856" s="346"/>
      <c r="K2856" s="218">
        <f t="shared" si="551"/>
        <v>0</v>
      </c>
    </row>
    <row r="2857" spans="2:11" ht="18" x14ac:dyDescent="0.25">
      <c r="D2857" s="282" t="s">
        <v>293</v>
      </c>
      <c r="E2857" s="218">
        <v>3.2</v>
      </c>
      <c r="F2857" s="218">
        <v>3.4</v>
      </c>
      <c r="G2857" s="218">
        <f t="shared" si="549"/>
        <v>13.2</v>
      </c>
      <c r="H2857" s="218">
        <v>3</v>
      </c>
      <c r="I2857" s="218">
        <f t="shared" si="550"/>
        <v>10.88</v>
      </c>
      <c r="J2857" s="346"/>
      <c r="K2857" s="218">
        <f t="shared" si="551"/>
        <v>0</v>
      </c>
    </row>
    <row r="2858" spans="2:11" ht="18" x14ac:dyDescent="0.25">
      <c r="D2858" s="282" t="s">
        <v>294</v>
      </c>
      <c r="E2858" s="218">
        <v>3.2</v>
      </c>
      <c r="F2858" s="218">
        <v>4.5</v>
      </c>
      <c r="G2858" s="218">
        <f t="shared" si="549"/>
        <v>15.4</v>
      </c>
      <c r="H2858" s="218">
        <v>3</v>
      </c>
      <c r="I2858" s="218">
        <f t="shared" si="550"/>
        <v>14.4</v>
      </c>
      <c r="J2858" s="346"/>
      <c r="K2858" s="218">
        <f t="shared" si="551"/>
        <v>0</v>
      </c>
    </row>
    <row r="2859" spans="2:11" ht="18" x14ac:dyDescent="0.25">
      <c r="D2859" s="282" t="s">
        <v>295</v>
      </c>
      <c r="E2859" s="218">
        <v>1.55</v>
      </c>
      <c r="F2859" s="218">
        <v>0.95</v>
      </c>
      <c r="G2859" s="218">
        <f t="shared" si="549"/>
        <v>5</v>
      </c>
      <c r="H2859" s="218">
        <v>3</v>
      </c>
      <c r="I2859" s="218">
        <f t="shared" si="550"/>
        <v>1.4724999999999999</v>
      </c>
      <c r="J2859" s="346"/>
      <c r="K2859" s="218">
        <f t="shared" si="551"/>
        <v>0</v>
      </c>
    </row>
    <row r="2860" spans="2:11" ht="18" x14ac:dyDescent="0.25">
      <c r="D2860" s="112"/>
      <c r="E2860" s="112"/>
      <c r="F2860" s="112"/>
      <c r="G2860" s="112"/>
      <c r="H2860" s="112"/>
      <c r="I2860" s="112"/>
      <c r="J2860" s="112"/>
      <c r="K2860" s="311">
        <f>SUM(K2845:K2859)</f>
        <v>10</v>
      </c>
    </row>
    <row r="2861" spans="2:11" ht="32.25" customHeight="1" x14ac:dyDescent="0.25">
      <c r="B2861" s="313" t="str">
        <f>'Planila Orçamentária'!C230</f>
        <v>Limpeza da obra</v>
      </c>
    </row>
    <row r="2862" spans="2:11" ht="18" x14ac:dyDescent="0.25">
      <c r="D2862" s="282" t="s">
        <v>282</v>
      </c>
      <c r="E2862" s="218">
        <v>4.3499999999999996</v>
      </c>
      <c r="F2862" s="218">
        <v>4.3</v>
      </c>
      <c r="G2862" s="218">
        <f>E2862*2+F2862*2</f>
        <v>17.299999999999997</v>
      </c>
      <c r="H2862" s="218">
        <v>3</v>
      </c>
      <c r="I2862" s="218">
        <f>E2862*F2862</f>
        <v>18.704999999999998</v>
      </c>
      <c r="J2862" s="112"/>
      <c r="K2862" s="218">
        <f>I2862</f>
        <v>18.704999999999998</v>
      </c>
    </row>
    <row r="2863" spans="2:11" ht="18" x14ac:dyDescent="0.25">
      <c r="D2863" s="282" t="s">
        <v>283</v>
      </c>
      <c r="E2863" s="218">
        <v>2.85</v>
      </c>
      <c r="F2863" s="218">
        <v>4</v>
      </c>
      <c r="G2863" s="218">
        <f t="shared" ref="G2863:G2876" si="552">E2863*2+F2863*2</f>
        <v>13.7</v>
      </c>
      <c r="H2863" s="218">
        <v>3</v>
      </c>
      <c r="I2863" s="218">
        <f t="shared" ref="I2863:I2876" si="553">E2863*F2863</f>
        <v>11.4</v>
      </c>
      <c r="J2863" s="112"/>
      <c r="K2863" s="218">
        <f t="shared" ref="K2863:K2876" si="554">I2863</f>
        <v>11.4</v>
      </c>
    </row>
    <row r="2864" spans="2:11" ht="18" x14ac:dyDescent="0.25">
      <c r="D2864" s="282" t="s">
        <v>298</v>
      </c>
      <c r="E2864" s="218">
        <v>2.85</v>
      </c>
      <c r="F2864" s="218">
        <v>4</v>
      </c>
      <c r="G2864" s="218">
        <f t="shared" si="552"/>
        <v>13.7</v>
      </c>
      <c r="H2864" s="218">
        <v>3</v>
      </c>
      <c r="I2864" s="218">
        <f t="shared" si="553"/>
        <v>11.4</v>
      </c>
      <c r="J2864" s="112"/>
      <c r="K2864" s="218">
        <f t="shared" si="554"/>
        <v>11.4</v>
      </c>
    </row>
    <row r="2865" spans="4:11" ht="18" x14ac:dyDescent="0.25">
      <c r="D2865" s="282" t="s">
        <v>284</v>
      </c>
      <c r="E2865" s="218">
        <v>4.3499999999999996</v>
      </c>
      <c r="F2865" s="218">
        <v>4.3499999999999996</v>
      </c>
      <c r="G2865" s="218">
        <f t="shared" si="552"/>
        <v>17.399999999999999</v>
      </c>
      <c r="H2865" s="218">
        <v>3</v>
      </c>
      <c r="I2865" s="218">
        <f t="shared" si="553"/>
        <v>18.922499999999996</v>
      </c>
      <c r="J2865" s="112"/>
      <c r="K2865" s="218">
        <f t="shared" si="554"/>
        <v>18.922499999999996</v>
      </c>
    </row>
    <row r="2866" spans="4:11" ht="18" x14ac:dyDescent="0.25">
      <c r="D2866" s="282" t="s">
        <v>285</v>
      </c>
      <c r="E2866" s="218">
        <v>2.74</v>
      </c>
      <c r="F2866" s="218">
        <v>3</v>
      </c>
      <c r="G2866" s="218">
        <f t="shared" si="552"/>
        <v>11.48</v>
      </c>
      <c r="H2866" s="218">
        <v>3</v>
      </c>
      <c r="I2866" s="218">
        <f t="shared" si="553"/>
        <v>8.2200000000000006</v>
      </c>
      <c r="J2866" s="112"/>
      <c r="K2866" s="218">
        <f t="shared" si="554"/>
        <v>8.2200000000000006</v>
      </c>
    </row>
    <row r="2867" spans="4:11" ht="18" x14ac:dyDescent="0.25">
      <c r="D2867" s="282" t="s">
        <v>286</v>
      </c>
      <c r="E2867" s="218">
        <v>1.35</v>
      </c>
      <c r="F2867" s="218">
        <v>10.3</v>
      </c>
      <c r="G2867" s="218">
        <f t="shared" si="552"/>
        <v>23.3</v>
      </c>
      <c r="H2867" s="218">
        <v>3</v>
      </c>
      <c r="I2867" s="218">
        <f t="shared" si="553"/>
        <v>13.905000000000001</v>
      </c>
      <c r="J2867" s="112"/>
      <c r="K2867" s="218">
        <f t="shared" si="554"/>
        <v>13.905000000000001</v>
      </c>
    </row>
    <row r="2868" spans="4:11" ht="18" x14ac:dyDescent="0.25">
      <c r="D2868" s="282" t="s">
        <v>287</v>
      </c>
      <c r="E2868" s="218">
        <v>1.35</v>
      </c>
      <c r="F2868" s="218">
        <v>2.95</v>
      </c>
      <c r="G2868" s="218">
        <f t="shared" si="552"/>
        <v>8.6000000000000014</v>
      </c>
      <c r="H2868" s="218">
        <v>3</v>
      </c>
      <c r="I2868" s="218">
        <f t="shared" si="553"/>
        <v>3.9825000000000004</v>
      </c>
      <c r="J2868" s="112"/>
      <c r="K2868" s="218">
        <f t="shared" si="554"/>
        <v>3.9825000000000004</v>
      </c>
    </row>
    <row r="2869" spans="4:11" ht="18" x14ac:dyDescent="0.25">
      <c r="D2869" s="282" t="s">
        <v>288</v>
      </c>
      <c r="E2869" s="218">
        <v>2.74</v>
      </c>
      <c r="F2869" s="218">
        <v>1.3</v>
      </c>
      <c r="G2869" s="218">
        <f t="shared" si="552"/>
        <v>8.08</v>
      </c>
      <c r="H2869" s="218">
        <v>3</v>
      </c>
      <c r="I2869" s="218">
        <f t="shared" si="553"/>
        <v>3.5620000000000003</v>
      </c>
      <c r="J2869" s="112"/>
      <c r="K2869" s="218">
        <f t="shared" si="554"/>
        <v>3.5620000000000003</v>
      </c>
    </row>
    <row r="2870" spans="4:11" ht="18" x14ac:dyDescent="0.25">
      <c r="D2870" s="282" t="s">
        <v>291</v>
      </c>
      <c r="E2870" s="218">
        <v>1.8</v>
      </c>
      <c r="F2870" s="218">
        <v>4.45</v>
      </c>
      <c r="G2870" s="218">
        <f t="shared" si="552"/>
        <v>12.5</v>
      </c>
      <c r="H2870" s="218">
        <v>3</v>
      </c>
      <c r="I2870" s="218">
        <f t="shared" si="553"/>
        <v>8.01</v>
      </c>
      <c r="J2870" s="112"/>
      <c r="K2870" s="218">
        <f t="shared" si="554"/>
        <v>8.01</v>
      </c>
    </row>
    <row r="2871" spans="4:11" ht="18" x14ac:dyDescent="0.25">
      <c r="D2871" s="282" t="s">
        <v>289</v>
      </c>
      <c r="E2871" s="218">
        <v>3.2</v>
      </c>
      <c r="F2871" s="218">
        <v>1.64</v>
      </c>
      <c r="G2871" s="218">
        <f t="shared" si="552"/>
        <v>9.68</v>
      </c>
      <c r="H2871" s="218">
        <v>3</v>
      </c>
      <c r="I2871" s="218">
        <f t="shared" si="553"/>
        <v>5.2480000000000002</v>
      </c>
      <c r="J2871" s="112"/>
      <c r="K2871" s="218">
        <f t="shared" si="554"/>
        <v>5.2480000000000002</v>
      </c>
    </row>
    <row r="2872" spans="4:11" ht="18" x14ac:dyDescent="0.25">
      <c r="D2872" s="282" t="s">
        <v>290</v>
      </c>
      <c r="E2872" s="218">
        <v>1.53</v>
      </c>
      <c r="F2872" s="218">
        <v>2</v>
      </c>
      <c r="G2872" s="218">
        <f t="shared" si="552"/>
        <v>7.0600000000000005</v>
      </c>
      <c r="H2872" s="218">
        <v>3</v>
      </c>
      <c r="I2872" s="218">
        <f t="shared" si="553"/>
        <v>3.06</v>
      </c>
      <c r="J2872" s="112"/>
      <c r="K2872" s="218">
        <f t="shared" si="554"/>
        <v>3.06</v>
      </c>
    </row>
    <row r="2873" spans="4:11" ht="18" x14ac:dyDescent="0.25">
      <c r="D2873" s="282" t="s">
        <v>292</v>
      </c>
      <c r="E2873" s="218">
        <v>1.53</v>
      </c>
      <c r="F2873" s="218">
        <v>2</v>
      </c>
      <c r="G2873" s="218">
        <f t="shared" si="552"/>
        <v>7.0600000000000005</v>
      </c>
      <c r="H2873" s="218">
        <v>3</v>
      </c>
      <c r="I2873" s="218">
        <f t="shared" si="553"/>
        <v>3.06</v>
      </c>
      <c r="J2873" s="112"/>
      <c r="K2873" s="218">
        <f t="shared" si="554"/>
        <v>3.06</v>
      </c>
    </row>
    <row r="2874" spans="4:11" ht="18" x14ac:dyDescent="0.25">
      <c r="D2874" s="282" t="s">
        <v>293</v>
      </c>
      <c r="E2874" s="218">
        <v>3.2</v>
      </c>
      <c r="F2874" s="218">
        <v>3.4</v>
      </c>
      <c r="G2874" s="218">
        <f t="shared" si="552"/>
        <v>13.2</v>
      </c>
      <c r="H2874" s="218">
        <v>3</v>
      </c>
      <c r="I2874" s="218">
        <f t="shared" si="553"/>
        <v>10.88</v>
      </c>
      <c r="J2874" s="112"/>
      <c r="K2874" s="218">
        <f t="shared" si="554"/>
        <v>10.88</v>
      </c>
    </row>
    <row r="2875" spans="4:11" ht="18" x14ac:dyDescent="0.25">
      <c r="D2875" s="282" t="s">
        <v>294</v>
      </c>
      <c r="E2875" s="218">
        <v>3.2</v>
      </c>
      <c r="F2875" s="218">
        <v>4.5</v>
      </c>
      <c r="G2875" s="218">
        <f t="shared" si="552"/>
        <v>15.4</v>
      </c>
      <c r="H2875" s="218">
        <v>3</v>
      </c>
      <c r="I2875" s="218">
        <f t="shared" si="553"/>
        <v>14.4</v>
      </c>
      <c r="J2875" s="112"/>
      <c r="K2875" s="218">
        <f t="shared" si="554"/>
        <v>14.4</v>
      </c>
    </row>
    <row r="2876" spans="4:11" ht="18" x14ac:dyDescent="0.25">
      <c r="D2876" s="282" t="s">
        <v>295</v>
      </c>
      <c r="E2876" s="218">
        <v>1.55</v>
      </c>
      <c r="F2876" s="218">
        <v>0.95</v>
      </c>
      <c r="G2876" s="218">
        <f t="shared" si="552"/>
        <v>5</v>
      </c>
      <c r="H2876" s="218">
        <v>3</v>
      </c>
      <c r="I2876" s="218">
        <f t="shared" si="553"/>
        <v>1.4724999999999999</v>
      </c>
      <c r="J2876" s="112"/>
      <c r="K2876" s="218">
        <f t="shared" si="554"/>
        <v>1.4724999999999999</v>
      </c>
    </row>
    <row r="2877" spans="4:11" ht="18" x14ac:dyDescent="0.25">
      <c r="D2877" s="112"/>
      <c r="E2877" s="112"/>
      <c r="F2877" s="112"/>
      <c r="G2877" s="112"/>
      <c r="H2877" s="112"/>
      <c r="I2877" s="112"/>
      <c r="J2877" s="112"/>
      <c r="K2877" s="311">
        <f>SUM(K2862:K2876)</f>
        <v>136.22749999999999</v>
      </c>
    </row>
  </sheetData>
  <mergeCells count="14">
    <mergeCell ref="B1386:K1386"/>
    <mergeCell ref="P7:S19"/>
    <mergeCell ref="A12:K12"/>
    <mergeCell ref="E9:K9"/>
    <mergeCell ref="E10:K10"/>
    <mergeCell ref="A10:D10"/>
    <mergeCell ref="A14:K14"/>
    <mergeCell ref="A9:D9"/>
    <mergeCell ref="A2:B7"/>
    <mergeCell ref="C2:D7"/>
    <mergeCell ref="E2:K3"/>
    <mergeCell ref="E4:K5"/>
    <mergeCell ref="E6:K7"/>
    <mergeCell ref="B18:K18"/>
  </mergeCells>
  <pageMargins left="0.51181102362204722" right="0.51181102362204722" top="0.78740157480314965" bottom="0.78740157480314965" header="0.31496062992125984" footer="0.31496062992125984"/>
  <pageSetup paperSize="9" scale="64" fitToHeight="0" orientation="landscape" r:id="rId1"/>
  <rowBreaks count="92" manualBreakCount="92">
    <brk id="47" min="1" max="10" man="1"/>
    <brk id="74" min="1" max="10" man="1"/>
    <brk id="101" min="1" max="10" man="1"/>
    <brk id="127" min="1" max="10" man="1"/>
    <brk id="153" min="1" max="10" man="1"/>
    <brk id="179" min="1" max="10" man="1"/>
    <brk id="207" min="1" max="10" man="1"/>
    <brk id="233" min="1" max="10" man="1"/>
    <brk id="260" min="1" max="10" man="1"/>
    <brk id="286" min="1" max="10" man="1"/>
    <brk id="312" min="1" max="10" man="1"/>
    <brk id="339" min="1" max="10" man="1"/>
    <brk id="365" min="1" max="10" man="1"/>
    <brk id="391" min="1" max="10" man="1"/>
    <brk id="417" min="1" max="10" man="1"/>
    <brk id="443" min="1" max="10" man="1"/>
    <brk id="469" min="1" max="10" man="1"/>
    <brk id="495" min="1" max="10" man="1"/>
    <brk id="521" min="1" max="10" man="1"/>
    <brk id="547" min="1" max="10" man="1"/>
    <brk id="574" min="1" max="10" man="1"/>
    <brk id="600" min="1" max="10" man="1"/>
    <brk id="626" min="1" max="10" man="1"/>
    <brk id="652" min="1" max="10" man="1"/>
    <brk id="678" min="1" max="10" man="1"/>
    <brk id="704" min="1" max="10" man="1"/>
    <brk id="730" min="1" max="10" man="1"/>
    <brk id="756" min="1" max="10" man="1"/>
    <brk id="782" min="1" max="10" man="1"/>
    <brk id="808" min="1" max="10" man="1"/>
    <brk id="834" min="1" max="10" man="1"/>
    <brk id="861" min="1" max="10" man="1"/>
    <brk id="940" min="1" max="10" man="1"/>
    <brk id="966" min="1" max="10" man="1"/>
    <brk id="993" min="1" max="10" man="1"/>
    <brk id="1019" min="1" max="10" man="1"/>
    <brk id="1045" min="1" max="10" man="1"/>
    <brk id="1071" min="1" max="10" man="1"/>
    <brk id="1097" min="1" max="10" man="1"/>
    <brk id="1123" min="1" max="10" man="1"/>
    <brk id="1150" min="1" max="10" man="1"/>
    <brk id="1176" min="1" max="10" man="1"/>
    <brk id="1202" min="1" max="10" man="1"/>
    <brk id="1255" min="1" max="10" man="1"/>
    <brk id="1281" min="1" max="10" man="1"/>
    <brk id="1307" min="1" max="10" man="1"/>
    <brk id="1333" min="1" max="10" man="1"/>
    <brk id="1359" min="1" max="10" man="1"/>
    <brk id="1385" min="1" max="10" man="1"/>
    <brk id="1422" min="1" max="10" man="1"/>
    <brk id="1457" min="1" max="10" man="1"/>
    <brk id="1491" min="1" max="10" man="1"/>
    <brk id="1525" min="1" max="10" man="1"/>
    <brk id="1559" min="1" max="10" man="1"/>
    <brk id="1593" min="1" max="10" man="1"/>
    <brk id="1628" min="1" max="10" man="1"/>
    <brk id="1662" min="1" max="10" man="1"/>
    <brk id="1679" min="1" max="10" man="1"/>
    <brk id="1714" min="1" max="10" man="1"/>
    <brk id="1749" min="1" max="10" man="1"/>
    <brk id="1783" min="1" max="10" man="1"/>
    <brk id="1817" min="1" max="10" man="1"/>
    <brk id="1852" min="1" max="10" man="1"/>
    <brk id="1886" min="1" max="10" man="1"/>
    <brk id="1920" min="1" max="10" man="1"/>
    <brk id="1954" min="1" max="10" man="1"/>
    <brk id="1988" min="1" max="10" man="1"/>
    <brk id="2022" min="1" max="10" man="1"/>
    <brk id="2056" min="1" max="10" man="1"/>
    <brk id="2090" min="1" max="10" man="1"/>
    <brk id="2124" min="1" max="10" man="1"/>
    <brk id="2158" min="1" max="10" man="1"/>
    <brk id="2193" min="1" max="10" man="1"/>
    <brk id="2227" min="1" max="10" man="1"/>
    <brk id="2261" min="1" max="10" man="1"/>
    <brk id="2295" min="1" max="10" man="1"/>
    <brk id="2329" min="1" max="10" man="1"/>
    <brk id="2363" min="1" max="10" man="1"/>
    <brk id="2397" min="1" max="10" man="1"/>
    <brk id="2431" min="1" max="10" man="1"/>
    <brk id="2465" min="1" max="10" man="1"/>
    <brk id="2500" min="1" max="10" man="1"/>
    <brk id="2534" min="1" max="10" man="1"/>
    <brk id="2568" min="1" max="10" man="1"/>
    <brk id="2603" min="1" max="10" man="1"/>
    <brk id="2638" min="1" max="10" man="1"/>
    <brk id="2672" min="1" max="10" man="1"/>
    <brk id="2707" min="1" max="10" man="1"/>
    <brk id="2741" min="1" max="10" man="1"/>
    <brk id="2775" min="1" max="10" man="1"/>
    <brk id="2809" min="1" max="10" man="1"/>
    <brk id="2843" min="1" max="10" man="1"/>
  </rowBreaks>
  <colBreaks count="1" manualBreakCount="1">
    <brk id="11" min="1" max="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5"/>
  <sheetViews>
    <sheetView view="pageBreakPreview" topLeftCell="A46" zoomScale="86" zoomScaleSheetLayoutView="86" workbookViewId="0">
      <selection activeCell="F10" sqref="F10:I10"/>
    </sheetView>
  </sheetViews>
  <sheetFormatPr defaultRowHeight="18" customHeight="1" x14ac:dyDescent="0.25"/>
  <cols>
    <col min="1" max="1" width="4.7109375" style="21" customWidth="1"/>
    <col min="2" max="2" width="16.7109375" style="25" customWidth="1"/>
    <col min="3" max="3" width="54" style="21" customWidth="1"/>
    <col min="4" max="4" width="9.5703125" style="22" customWidth="1"/>
    <col min="5" max="5" width="9.7109375" style="26" customWidth="1"/>
    <col min="6" max="6" width="17" style="24" customWidth="1"/>
    <col min="7" max="7" width="19.140625" style="24" customWidth="1"/>
    <col min="8" max="8" width="15" style="21" customWidth="1"/>
    <col min="9" max="9" width="14.7109375" style="21" customWidth="1"/>
    <col min="10" max="10" width="0.140625" style="21" customWidth="1"/>
    <col min="11" max="11" width="11.5703125" style="21" customWidth="1"/>
    <col min="12" max="12" width="17.7109375" style="21" customWidth="1"/>
    <col min="13" max="16384" width="9.140625" style="21"/>
  </cols>
  <sheetData>
    <row r="1" spans="2:10" ht="18" customHeight="1" x14ac:dyDescent="0.25">
      <c r="B1" s="27"/>
      <c r="C1" s="28"/>
      <c r="D1" s="29"/>
      <c r="E1" s="30"/>
      <c r="F1" s="31"/>
      <c r="G1" s="31"/>
      <c r="H1" s="28"/>
      <c r="I1" s="28"/>
      <c r="J1" s="28"/>
    </row>
    <row r="2" spans="2:10" ht="18" customHeight="1" x14ac:dyDescent="0.25">
      <c r="B2" s="485"/>
      <c r="C2" s="485"/>
      <c r="D2" s="486" t="str">
        <f>'Planila Orçamentária'!F2</f>
        <v>GABINETE DO SECRETÁRIO</v>
      </c>
      <c r="E2" s="486"/>
      <c r="F2" s="486"/>
      <c r="G2" s="486"/>
      <c r="H2" s="486"/>
      <c r="I2" s="486"/>
      <c r="J2" s="486"/>
    </row>
    <row r="3" spans="2:10" ht="18" customHeight="1" x14ac:dyDescent="0.25">
      <c r="B3" s="485"/>
      <c r="C3" s="485"/>
      <c r="D3" s="486"/>
      <c r="E3" s="486"/>
      <c r="F3" s="486"/>
      <c r="G3" s="486"/>
      <c r="H3" s="486"/>
      <c r="I3" s="486"/>
      <c r="J3" s="486"/>
    </row>
    <row r="4" spans="2:10" ht="18" customHeight="1" x14ac:dyDescent="0.25">
      <c r="B4" s="485"/>
      <c r="C4" s="485"/>
      <c r="D4" s="486" t="str">
        <f>'Planila Orçamentária'!F4</f>
        <v>NÚCLEO DE INFRA-ESTRUTURA EM SAÚDE - NIS</v>
      </c>
      <c r="E4" s="486"/>
      <c r="F4" s="486"/>
      <c r="G4" s="486"/>
      <c r="H4" s="486"/>
      <c r="I4" s="486"/>
      <c r="J4" s="486"/>
    </row>
    <row r="5" spans="2:10" ht="18" customHeight="1" x14ac:dyDescent="0.25">
      <c r="B5" s="485"/>
      <c r="C5" s="485"/>
      <c r="D5" s="486"/>
      <c r="E5" s="486"/>
      <c r="F5" s="486"/>
      <c r="G5" s="486"/>
      <c r="H5" s="486"/>
      <c r="I5" s="486"/>
      <c r="J5" s="486"/>
    </row>
    <row r="6" spans="2:10" ht="18" customHeight="1" x14ac:dyDescent="0.25">
      <c r="B6" s="485"/>
      <c r="C6" s="485"/>
      <c r="D6" s="486" t="str">
        <f>'Planila Orçamentária'!F6</f>
        <v>COORDENAÇÃO DE INFRA-ESTRUTURA EM SAÚDE</v>
      </c>
      <c r="E6" s="486"/>
      <c r="F6" s="486"/>
      <c r="G6" s="486"/>
      <c r="H6" s="486"/>
      <c r="I6" s="486"/>
      <c r="J6" s="486"/>
    </row>
    <row r="7" spans="2:10" ht="18" customHeight="1" x14ac:dyDescent="0.25">
      <c r="B7" s="485"/>
      <c r="C7" s="485"/>
      <c r="D7" s="486"/>
      <c r="E7" s="486"/>
      <c r="F7" s="486"/>
      <c r="G7" s="486"/>
      <c r="H7" s="486"/>
      <c r="I7" s="486"/>
      <c r="J7" s="486"/>
    </row>
    <row r="8" spans="2:10" s="170" customFormat="1" ht="4.5" customHeight="1" x14ac:dyDescent="0.25">
      <c r="B8" s="225"/>
      <c r="C8" s="225"/>
      <c r="D8" s="226"/>
      <c r="E8" s="226"/>
      <c r="F8" s="226"/>
      <c r="G8" s="226"/>
      <c r="H8" s="226"/>
      <c r="I8" s="226"/>
      <c r="J8" s="226"/>
    </row>
    <row r="9" spans="2:10" ht="18" customHeight="1" x14ac:dyDescent="0.25">
      <c r="B9" s="487" t="str">
        <f>'Planila Orçamentária'!B9</f>
        <v>OBRA: CONCLUSÃO DA REGIONAL DE SAUDE PARA IMPLANTAÇÃO DO CEREST</v>
      </c>
      <c r="C9" s="488"/>
      <c r="D9" s="488"/>
      <c r="E9" s="489"/>
      <c r="F9" s="493" t="str">
        <f>'Planila Orçamentária'!H9</f>
        <v>MUNICÍPIO: URUÇUÍ-PI</v>
      </c>
      <c r="G9" s="494"/>
      <c r="H9" s="494"/>
      <c r="I9" s="494"/>
      <c r="J9" s="495"/>
    </row>
    <row r="10" spans="2:10" ht="18" customHeight="1" x14ac:dyDescent="0.25">
      <c r="B10" s="487" t="str">
        <f>'Planila Orçamentária'!B10</f>
        <v>ENDEREÇO: URUÇUÍ</v>
      </c>
      <c r="C10" s="488"/>
      <c r="D10" s="488"/>
      <c r="E10" s="489"/>
      <c r="F10" s="501" t="str">
        <f>'Planila Orçamentária'!H10</f>
        <v>DATA BASE : FEVEREIRO/2015 COM DESONERAÇÃO</v>
      </c>
      <c r="G10" s="502"/>
      <c r="H10" s="502"/>
      <c r="I10" s="503"/>
      <c r="J10" s="84"/>
    </row>
    <row r="11" spans="2:10" ht="5.0999999999999996" customHeight="1" x14ac:dyDescent="0.25">
      <c r="B11" s="182"/>
      <c r="C11" s="182"/>
      <c r="D11" s="182"/>
      <c r="E11" s="182"/>
      <c r="F11" s="183"/>
      <c r="G11" s="183"/>
      <c r="H11" s="183"/>
      <c r="I11" s="183"/>
      <c r="J11" s="87"/>
    </row>
    <row r="12" spans="2:10" ht="18" customHeight="1" x14ac:dyDescent="0.25">
      <c r="B12" s="506" t="s">
        <v>80</v>
      </c>
      <c r="C12" s="507"/>
      <c r="D12" s="507"/>
      <c r="E12" s="507"/>
      <c r="F12" s="507"/>
      <c r="G12" s="507"/>
      <c r="H12" s="507"/>
      <c r="I12" s="508"/>
      <c r="J12" s="87"/>
    </row>
    <row r="13" spans="2:10" s="81" customFormat="1" ht="5.0999999999999996" customHeight="1" x14ac:dyDescent="0.25">
      <c r="B13" s="182"/>
      <c r="C13" s="182"/>
      <c r="D13" s="182"/>
      <c r="E13" s="182"/>
      <c r="F13" s="182"/>
      <c r="G13" s="182"/>
      <c r="H13" s="182"/>
      <c r="I13" s="182"/>
      <c r="J13" s="184"/>
    </row>
    <row r="14" spans="2:10" ht="18.75" customHeight="1" x14ac:dyDescent="0.25">
      <c r="B14" s="504" t="s">
        <v>69</v>
      </c>
      <c r="C14" s="505"/>
      <c r="D14" s="490">
        <v>0.89459999999999995</v>
      </c>
      <c r="E14" s="490"/>
      <c r="F14" s="491"/>
      <c r="G14" s="491"/>
      <c r="H14" s="491"/>
      <c r="I14" s="492"/>
      <c r="J14" s="85"/>
    </row>
    <row r="15" spans="2:10" ht="48.75" customHeight="1" x14ac:dyDescent="0.25">
      <c r="B15" s="509" t="s">
        <v>250</v>
      </c>
      <c r="C15" s="510"/>
      <c r="D15" s="510"/>
      <c r="E15" s="510"/>
      <c r="F15" s="510"/>
      <c r="G15" s="510"/>
      <c r="H15" s="510"/>
      <c r="I15" s="511"/>
      <c r="J15" s="86"/>
    </row>
    <row r="16" spans="2:10" ht="18.75" customHeight="1" x14ac:dyDescent="0.25">
      <c r="B16" s="512" t="s">
        <v>68</v>
      </c>
      <c r="C16" s="513"/>
      <c r="D16" s="129">
        <f>I32</f>
        <v>168.84</v>
      </c>
      <c r="E16" s="130"/>
      <c r="F16" s="130"/>
      <c r="G16" s="131"/>
      <c r="H16" s="131"/>
      <c r="I16" s="132" t="s">
        <v>98</v>
      </c>
      <c r="J16" s="86"/>
    </row>
    <row r="17" spans="2:10" ht="18.75" customHeight="1" x14ac:dyDescent="0.25">
      <c r="B17" s="514"/>
      <c r="C17" s="515"/>
      <c r="D17" s="515"/>
      <c r="E17" s="515"/>
      <c r="F17" s="515"/>
      <c r="G17" s="515"/>
      <c r="H17" s="515"/>
      <c r="I17" s="516"/>
      <c r="J17" s="86"/>
    </row>
    <row r="18" spans="2:10" ht="18.75" customHeight="1" x14ac:dyDescent="0.25">
      <c r="B18" s="133" t="s">
        <v>55</v>
      </c>
      <c r="C18" s="134" t="s">
        <v>56</v>
      </c>
      <c r="D18" s="134"/>
      <c r="E18" s="134"/>
      <c r="F18" s="134" t="s">
        <v>57</v>
      </c>
      <c r="G18" s="134" t="s">
        <v>58</v>
      </c>
      <c r="H18" s="134" t="s">
        <v>59</v>
      </c>
      <c r="I18" s="135" t="s">
        <v>60</v>
      </c>
      <c r="J18" s="86"/>
    </row>
    <row r="19" spans="2:10" ht="18.75" customHeight="1" x14ac:dyDescent="0.25">
      <c r="B19" s="517" t="s">
        <v>61</v>
      </c>
      <c r="C19" s="518"/>
      <c r="D19" s="518"/>
      <c r="E19" s="518"/>
      <c r="F19" s="518"/>
      <c r="G19" s="518"/>
      <c r="H19" s="518"/>
      <c r="I19" s="519"/>
      <c r="J19" s="86"/>
    </row>
    <row r="20" spans="2:10" ht="18.75" customHeight="1" x14ac:dyDescent="0.2">
      <c r="B20" s="136" t="s">
        <v>221</v>
      </c>
      <c r="C20" s="482" t="s">
        <v>110</v>
      </c>
      <c r="D20" s="482"/>
      <c r="E20" s="482"/>
      <c r="F20" s="137" t="s">
        <v>111</v>
      </c>
      <c r="G20" s="138">
        <v>0.5</v>
      </c>
      <c r="H20" s="139">
        <f>8.96/1.8946</f>
        <v>4.7292304444209865</v>
      </c>
      <c r="I20" s="140">
        <f>ROUND(G20*H20,2)</f>
        <v>2.36</v>
      </c>
      <c r="J20" s="86"/>
    </row>
    <row r="21" spans="2:10" ht="18.75" customHeight="1" x14ac:dyDescent="0.2">
      <c r="B21" s="136" t="s">
        <v>220</v>
      </c>
      <c r="C21" s="482" t="s">
        <v>215</v>
      </c>
      <c r="D21" s="482"/>
      <c r="E21" s="482"/>
      <c r="F21" s="137" t="s">
        <v>111</v>
      </c>
      <c r="G21" s="138">
        <v>6.15</v>
      </c>
      <c r="H21" s="139">
        <f>8.96/1.8946</f>
        <v>4.7292304444209865</v>
      </c>
      <c r="I21" s="140">
        <f>ROUND(G21*H21,2)</f>
        <v>29.08</v>
      </c>
      <c r="J21" s="86"/>
    </row>
    <row r="22" spans="2:10" ht="18.75" customHeight="1" x14ac:dyDescent="0.25">
      <c r="B22" s="497" t="s">
        <v>64</v>
      </c>
      <c r="C22" s="498"/>
      <c r="D22" s="498"/>
      <c r="E22" s="498"/>
      <c r="F22" s="498"/>
      <c r="G22" s="498"/>
      <c r="H22" s="498"/>
      <c r="I22" s="141">
        <f>SUM(I20:I21)</f>
        <v>31.439999999999998</v>
      </c>
      <c r="J22" s="86"/>
    </row>
    <row r="23" spans="2:10" ht="18.75" customHeight="1" x14ac:dyDescent="0.25">
      <c r="B23" s="517" t="s">
        <v>70</v>
      </c>
      <c r="C23" s="518"/>
      <c r="D23" s="518"/>
      <c r="E23" s="518"/>
      <c r="F23" s="518"/>
      <c r="G23" s="518"/>
      <c r="H23" s="518"/>
      <c r="I23" s="519"/>
      <c r="J23" s="86"/>
    </row>
    <row r="24" spans="2:10" ht="18.75" customHeight="1" x14ac:dyDescent="0.2">
      <c r="B24" s="136" t="s">
        <v>112</v>
      </c>
      <c r="C24" s="496" t="s">
        <v>216</v>
      </c>
      <c r="D24" s="496"/>
      <c r="E24" s="496"/>
      <c r="F24" s="137" t="s">
        <v>57</v>
      </c>
      <c r="G24" s="138">
        <v>1</v>
      </c>
      <c r="H24" s="142">
        <v>0.5</v>
      </c>
      <c r="I24" s="140">
        <f>ROUND(G24*H24,2)</f>
        <v>0.5</v>
      </c>
      <c r="J24" s="86"/>
    </row>
    <row r="25" spans="2:10" ht="18.75" customHeight="1" x14ac:dyDescent="0.2">
      <c r="B25" s="136" t="s">
        <v>113</v>
      </c>
      <c r="C25" s="496" t="s">
        <v>217</v>
      </c>
      <c r="D25" s="496"/>
      <c r="E25" s="496"/>
      <c r="F25" s="137" t="s">
        <v>116</v>
      </c>
      <c r="G25" s="138">
        <v>4.4999999999999998E-2</v>
      </c>
      <c r="H25" s="142">
        <v>1800</v>
      </c>
      <c r="I25" s="140">
        <f>ROUND(G25*H25,2)</f>
        <v>81</v>
      </c>
      <c r="J25" s="86"/>
    </row>
    <row r="26" spans="2:10" ht="18.75" customHeight="1" x14ac:dyDescent="0.2">
      <c r="B26" s="136" t="s">
        <v>114</v>
      </c>
      <c r="C26" s="496" t="s">
        <v>218</v>
      </c>
      <c r="D26" s="496"/>
      <c r="E26" s="496"/>
      <c r="F26" s="137" t="s">
        <v>95</v>
      </c>
      <c r="G26" s="138">
        <v>0.1</v>
      </c>
      <c r="H26" s="143">
        <v>8.42</v>
      </c>
      <c r="I26" s="140">
        <f>ROUND(G26*H26,2)</f>
        <v>0.84</v>
      </c>
      <c r="J26" s="86"/>
    </row>
    <row r="27" spans="2:10" ht="18.75" customHeight="1" x14ac:dyDescent="0.2">
      <c r="B27" s="136" t="s">
        <v>115</v>
      </c>
      <c r="C27" s="496" t="s">
        <v>219</v>
      </c>
      <c r="D27" s="496"/>
      <c r="E27" s="496"/>
      <c r="F27" s="137" t="s">
        <v>57</v>
      </c>
      <c r="G27" s="138">
        <v>1</v>
      </c>
      <c r="H27" s="139">
        <v>26.93</v>
      </c>
      <c r="I27" s="140">
        <f>ROUND(G27*H27,2)</f>
        <v>26.93</v>
      </c>
      <c r="J27" s="86"/>
    </row>
    <row r="28" spans="2:10" ht="18.75" customHeight="1" x14ac:dyDescent="0.25">
      <c r="B28" s="497" t="s">
        <v>71</v>
      </c>
      <c r="C28" s="498"/>
      <c r="D28" s="498"/>
      <c r="E28" s="498"/>
      <c r="F28" s="498"/>
      <c r="G28" s="498"/>
      <c r="H28" s="498"/>
      <c r="I28" s="144">
        <f>SUM(I24:I27)</f>
        <v>109.27000000000001</v>
      </c>
      <c r="J28" s="86"/>
    </row>
    <row r="29" spans="2:10" ht="18.75" customHeight="1" x14ac:dyDescent="0.25">
      <c r="B29" s="499"/>
      <c r="C29" s="500"/>
      <c r="D29" s="500"/>
      <c r="E29" s="500"/>
      <c r="F29" s="500"/>
      <c r="G29" s="500"/>
      <c r="H29" s="500"/>
      <c r="I29" s="520"/>
      <c r="J29" s="86"/>
    </row>
    <row r="30" spans="2:10" ht="18.75" customHeight="1" x14ac:dyDescent="0.25">
      <c r="B30" s="483" t="s">
        <v>65</v>
      </c>
      <c r="C30" s="484"/>
      <c r="D30" s="484"/>
      <c r="E30" s="484"/>
      <c r="F30" s="484"/>
      <c r="G30" s="484"/>
      <c r="H30" s="484"/>
      <c r="I30" s="145">
        <f>I22+I28</f>
        <v>140.71</v>
      </c>
      <c r="J30" s="86"/>
    </row>
    <row r="31" spans="2:10" ht="18.75" customHeight="1" x14ac:dyDescent="0.25">
      <c r="B31" s="483" t="s">
        <v>66</v>
      </c>
      <c r="C31" s="484"/>
      <c r="D31" s="484"/>
      <c r="E31" s="484"/>
      <c r="F31" s="484"/>
      <c r="G31" s="484"/>
      <c r="H31" s="484"/>
      <c r="I31" s="146">
        <f>ROUND(I22*$D$14,2)</f>
        <v>28.13</v>
      </c>
      <c r="J31" s="86"/>
    </row>
    <row r="32" spans="2:10" ht="18.75" customHeight="1" x14ac:dyDescent="0.25">
      <c r="B32" s="521" t="s">
        <v>67</v>
      </c>
      <c r="C32" s="522"/>
      <c r="D32" s="522"/>
      <c r="E32" s="522"/>
      <c r="F32" s="522"/>
      <c r="G32" s="522"/>
      <c r="H32" s="522"/>
      <c r="I32" s="147">
        <f>SUM(I30:I31)</f>
        <v>168.84</v>
      </c>
      <c r="J32" s="86"/>
    </row>
    <row r="33" spans="2:10" ht="18.75" customHeight="1" x14ac:dyDescent="0.25">
      <c r="B33" s="148"/>
      <c r="C33" s="149"/>
      <c r="D33" s="149"/>
      <c r="E33" s="149"/>
      <c r="F33" s="149"/>
      <c r="G33" s="149"/>
      <c r="H33" s="149"/>
      <c r="I33" s="150"/>
      <c r="J33" s="86"/>
    </row>
    <row r="34" spans="2:10" ht="29.25" customHeight="1" x14ac:dyDescent="0.25">
      <c r="B34" s="464" t="s">
        <v>251</v>
      </c>
      <c r="C34" s="465"/>
      <c r="D34" s="465"/>
      <c r="E34" s="465"/>
      <c r="F34" s="465"/>
      <c r="G34" s="465"/>
      <c r="H34" s="465"/>
      <c r="I34" s="466"/>
      <c r="J34" s="86"/>
    </row>
    <row r="35" spans="2:10" ht="18.75" customHeight="1" x14ac:dyDescent="0.25">
      <c r="B35" s="467" t="s">
        <v>68</v>
      </c>
      <c r="C35" s="468"/>
      <c r="D35" s="88">
        <f>I49</f>
        <v>154.9</v>
      </c>
      <c r="E35" s="89"/>
      <c r="F35" s="89"/>
      <c r="G35" s="90"/>
      <c r="H35" s="90"/>
      <c r="I35" s="91" t="s">
        <v>74</v>
      </c>
      <c r="J35" s="86"/>
    </row>
    <row r="36" spans="2:10" ht="18.75" customHeight="1" x14ac:dyDescent="0.25">
      <c r="B36" s="458"/>
      <c r="C36" s="459"/>
      <c r="D36" s="459"/>
      <c r="E36" s="459"/>
      <c r="F36" s="459"/>
      <c r="G36" s="459"/>
      <c r="H36" s="459"/>
      <c r="I36" s="460"/>
      <c r="J36" s="86"/>
    </row>
    <row r="37" spans="2:10" ht="18.75" customHeight="1" x14ac:dyDescent="0.25">
      <c r="B37" s="92" t="s">
        <v>55</v>
      </c>
      <c r="C37" s="93" t="s">
        <v>56</v>
      </c>
      <c r="D37" s="93"/>
      <c r="E37" s="93"/>
      <c r="F37" s="93" t="s">
        <v>57</v>
      </c>
      <c r="G37" s="93" t="s">
        <v>58</v>
      </c>
      <c r="H37" s="93" t="s">
        <v>59</v>
      </c>
      <c r="I37" s="94" t="s">
        <v>60</v>
      </c>
      <c r="J37" s="86"/>
    </row>
    <row r="38" spans="2:10" ht="18.75" customHeight="1" x14ac:dyDescent="0.25">
      <c r="B38" s="461" t="s">
        <v>61</v>
      </c>
      <c r="C38" s="462"/>
      <c r="D38" s="462"/>
      <c r="E38" s="462"/>
      <c r="F38" s="462"/>
      <c r="G38" s="462"/>
      <c r="H38" s="462"/>
      <c r="I38" s="463"/>
      <c r="J38" s="86"/>
    </row>
    <row r="39" spans="2:10" ht="18.75" customHeight="1" x14ac:dyDescent="0.2">
      <c r="B39" s="136" t="s">
        <v>221</v>
      </c>
      <c r="C39" s="482" t="s">
        <v>110</v>
      </c>
      <c r="D39" s="482"/>
      <c r="E39" s="482"/>
      <c r="F39" s="153" t="s">
        <v>62</v>
      </c>
      <c r="G39" s="138">
        <v>0.5</v>
      </c>
      <c r="H39" s="139">
        <f>8.96/1.8946</f>
        <v>4.7292304444209865</v>
      </c>
      <c r="I39" s="95">
        <f>ROUND(G39*H39,2)</f>
        <v>2.36</v>
      </c>
      <c r="J39" s="86"/>
    </row>
    <row r="40" spans="2:10" ht="18.75" customHeight="1" x14ac:dyDescent="0.2">
      <c r="B40" s="136" t="s">
        <v>220</v>
      </c>
      <c r="C40" s="482" t="s">
        <v>215</v>
      </c>
      <c r="D40" s="482"/>
      <c r="E40" s="482"/>
      <c r="F40" s="153" t="s">
        <v>62</v>
      </c>
      <c r="G40" s="138">
        <v>6.15</v>
      </c>
      <c r="H40" s="139">
        <f>8.96/1.8946</f>
        <v>4.7292304444209865</v>
      </c>
      <c r="I40" s="95">
        <f>ROUND(G40*H40,2)</f>
        <v>29.08</v>
      </c>
      <c r="J40" s="86"/>
    </row>
    <row r="41" spans="2:10" ht="18.75" customHeight="1" x14ac:dyDescent="0.25">
      <c r="B41" s="453" t="s">
        <v>64</v>
      </c>
      <c r="C41" s="454"/>
      <c r="D41" s="454"/>
      <c r="E41" s="454"/>
      <c r="F41" s="454"/>
      <c r="G41" s="454"/>
      <c r="H41" s="454"/>
      <c r="I41" s="96">
        <f>SUM(I39:I40)</f>
        <v>31.439999999999998</v>
      </c>
      <c r="J41" s="86"/>
    </row>
    <row r="42" spans="2:10" ht="18.75" customHeight="1" x14ac:dyDescent="0.25">
      <c r="B42" s="461" t="s">
        <v>70</v>
      </c>
      <c r="C42" s="462"/>
      <c r="D42" s="462"/>
      <c r="E42" s="462"/>
      <c r="F42" s="462"/>
      <c r="G42" s="462"/>
      <c r="H42" s="462"/>
      <c r="I42" s="463"/>
      <c r="J42" s="86"/>
    </row>
    <row r="43" spans="2:10" ht="46.5" customHeight="1" x14ac:dyDescent="0.25">
      <c r="B43" s="152" t="s">
        <v>122</v>
      </c>
      <c r="C43" s="452" t="s">
        <v>222</v>
      </c>
      <c r="D43" s="452"/>
      <c r="E43" s="452"/>
      <c r="F43" s="230" t="s">
        <v>116</v>
      </c>
      <c r="G43" s="99">
        <v>3.7999999999999999E-2</v>
      </c>
      <c r="H43" s="99">
        <v>1800</v>
      </c>
      <c r="I43" s="95">
        <f>ROUND(G43*H43,2)</f>
        <v>68.400000000000006</v>
      </c>
      <c r="J43" s="86"/>
    </row>
    <row r="44" spans="2:10" ht="38.25" customHeight="1" x14ac:dyDescent="0.2">
      <c r="B44" s="136" t="s">
        <v>115</v>
      </c>
      <c r="C44" s="452" t="s">
        <v>219</v>
      </c>
      <c r="D44" s="452"/>
      <c r="E44" s="452"/>
      <c r="F44" s="137" t="s">
        <v>57</v>
      </c>
      <c r="G44" s="99">
        <v>1</v>
      </c>
      <c r="H44" s="139">
        <v>26.93</v>
      </c>
      <c r="I44" s="95">
        <f>ROUND(G44*H44,2)</f>
        <v>26.93</v>
      </c>
      <c r="J44" s="86"/>
    </row>
    <row r="45" spans="2:10" ht="18.75" customHeight="1" x14ac:dyDescent="0.25">
      <c r="B45" s="453" t="s">
        <v>71</v>
      </c>
      <c r="C45" s="454"/>
      <c r="D45" s="454"/>
      <c r="E45" s="454"/>
      <c r="F45" s="454"/>
      <c r="G45" s="454"/>
      <c r="H45" s="454"/>
      <c r="I45" s="96">
        <f>SUM(I43:I44)</f>
        <v>95.330000000000013</v>
      </c>
      <c r="J45" s="86"/>
    </row>
    <row r="46" spans="2:10" ht="18.75" customHeight="1" x14ac:dyDescent="0.25">
      <c r="B46" s="455"/>
      <c r="C46" s="456"/>
      <c r="D46" s="456"/>
      <c r="E46" s="456"/>
      <c r="F46" s="456"/>
      <c r="G46" s="456"/>
      <c r="H46" s="456"/>
      <c r="I46" s="457"/>
      <c r="J46" s="86"/>
    </row>
    <row r="47" spans="2:10" ht="18.75" customHeight="1" x14ac:dyDescent="0.25">
      <c r="B47" s="448" t="s">
        <v>65</v>
      </c>
      <c r="C47" s="449"/>
      <c r="D47" s="449"/>
      <c r="E47" s="449"/>
      <c r="F47" s="449"/>
      <c r="G47" s="449"/>
      <c r="H47" s="449"/>
      <c r="I47" s="97">
        <f>I41+I45</f>
        <v>126.77000000000001</v>
      </c>
      <c r="J47" s="86"/>
    </row>
    <row r="48" spans="2:10" ht="18.75" customHeight="1" x14ac:dyDescent="0.25">
      <c r="B48" s="448" t="s">
        <v>66</v>
      </c>
      <c r="C48" s="449"/>
      <c r="D48" s="449"/>
      <c r="E48" s="449"/>
      <c r="F48" s="449"/>
      <c r="G48" s="449"/>
      <c r="H48" s="449"/>
      <c r="I48" s="97">
        <f>ROUND(I41*$D$14,2)</f>
        <v>28.13</v>
      </c>
      <c r="J48" s="86"/>
    </row>
    <row r="49" spans="2:10" ht="18.75" customHeight="1" x14ac:dyDescent="0.25">
      <c r="B49" s="450" t="s">
        <v>67</v>
      </c>
      <c r="C49" s="451"/>
      <c r="D49" s="451"/>
      <c r="E49" s="451"/>
      <c r="F49" s="451"/>
      <c r="G49" s="451"/>
      <c r="H49" s="451"/>
      <c r="I49" s="98">
        <f>I47+I48</f>
        <v>154.9</v>
      </c>
      <c r="J49" s="86"/>
    </row>
    <row r="50" spans="2:10" ht="18.75" customHeight="1" x14ac:dyDescent="0.25">
      <c r="B50" s="162"/>
      <c r="C50" s="163"/>
      <c r="D50" s="164"/>
      <c r="E50" s="164"/>
      <c r="F50" s="165"/>
      <c r="G50" s="165"/>
      <c r="H50" s="165"/>
      <c r="I50" s="166"/>
      <c r="J50" s="86"/>
    </row>
    <row r="51" spans="2:10" ht="29.25" customHeight="1" x14ac:dyDescent="0.25">
      <c r="B51" s="464" t="s">
        <v>253</v>
      </c>
      <c r="C51" s="465"/>
      <c r="D51" s="465"/>
      <c r="E51" s="465"/>
      <c r="F51" s="465"/>
      <c r="G51" s="465"/>
      <c r="H51" s="465"/>
      <c r="I51" s="466"/>
      <c r="J51" s="86"/>
    </row>
    <row r="52" spans="2:10" ht="18.75" customHeight="1" x14ac:dyDescent="0.25">
      <c r="B52" s="467" t="s">
        <v>68</v>
      </c>
      <c r="C52" s="468"/>
      <c r="D52" s="88">
        <f>I65</f>
        <v>1467.6899999999998</v>
      </c>
      <c r="E52" s="89"/>
      <c r="F52" s="89"/>
      <c r="G52" s="90"/>
      <c r="H52" s="90"/>
      <c r="I52" s="91" t="s">
        <v>74</v>
      </c>
      <c r="J52" s="86"/>
    </row>
    <row r="53" spans="2:10" s="246" customFormat="1" ht="18.75" customHeight="1" x14ac:dyDescent="0.25">
      <c r="B53" s="475"/>
      <c r="C53" s="476"/>
      <c r="D53" s="476"/>
      <c r="E53" s="476"/>
      <c r="F53" s="476"/>
      <c r="G53" s="476"/>
      <c r="H53" s="476"/>
      <c r="I53" s="477"/>
      <c r="J53" s="103"/>
    </row>
    <row r="54" spans="2:10" s="249" customFormat="1" ht="18.75" customHeight="1" x14ac:dyDescent="0.25">
      <c r="B54" s="250" t="s">
        <v>55</v>
      </c>
      <c r="C54" s="251" t="s">
        <v>56</v>
      </c>
      <c r="D54" s="251"/>
      <c r="E54" s="251"/>
      <c r="F54" s="251" t="s">
        <v>57</v>
      </c>
      <c r="G54" s="251" t="s">
        <v>58</v>
      </c>
      <c r="H54" s="251" t="s">
        <v>59</v>
      </c>
      <c r="I54" s="252" t="s">
        <v>60</v>
      </c>
      <c r="J54" s="248"/>
    </row>
    <row r="55" spans="2:10" s="246" customFormat="1" ht="18.75" customHeight="1" x14ac:dyDescent="0.25">
      <c r="B55" s="475" t="s">
        <v>61</v>
      </c>
      <c r="C55" s="476"/>
      <c r="D55" s="476"/>
      <c r="E55" s="476"/>
      <c r="F55" s="476"/>
      <c r="G55" s="476"/>
      <c r="H55" s="476"/>
      <c r="I55" s="477"/>
      <c r="J55" s="103"/>
    </row>
    <row r="56" spans="2:10" s="246" customFormat="1" ht="18.75" customHeight="1" x14ac:dyDescent="0.2">
      <c r="B56" s="253" t="s">
        <v>227</v>
      </c>
      <c r="C56" s="472" t="s">
        <v>215</v>
      </c>
      <c r="D56" s="472"/>
      <c r="E56" s="472"/>
      <c r="F56" s="225" t="s">
        <v>62</v>
      </c>
      <c r="G56" s="243">
        <v>3.75</v>
      </c>
      <c r="H56" s="244">
        <v>4</v>
      </c>
      <c r="I56" s="254">
        <f>ROUND(G56*H56,2)</f>
        <v>15</v>
      </c>
      <c r="J56" s="103"/>
    </row>
    <row r="57" spans="2:10" s="246" customFormat="1" ht="18.75" customHeight="1" x14ac:dyDescent="0.2">
      <c r="B57" s="253" t="s">
        <v>228</v>
      </c>
      <c r="C57" s="472" t="s">
        <v>110</v>
      </c>
      <c r="D57" s="472"/>
      <c r="E57" s="472"/>
      <c r="F57" s="225" t="s">
        <v>62</v>
      </c>
      <c r="G57" s="243">
        <v>3.75</v>
      </c>
      <c r="H57" s="244">
        <v>5.55</v>
      </c>
      <c r="I57" s="254">
        <f>ROUND(G57*H57,2)</f>
        <v>20.81</v>
      </c>
      <c r="J57" s="103"/>
    </row>
    <row r="58" spans="2:10" s="246" customFormat="1" ht="18.75" customHeight="1" x14ac:dyDescent="0.25">
      <c r="B58" s="473" t="s">
        <v>64</v>
      </c>
      <c r="C58" s="474"/>
      <c r="D58" s="474"/>
      <c r="E58" s="474"/>
      <c r="F58" s="474"/>
      <c r="G58" s="474"/>
      <c r="H58" s="474"/>
      <c r="I58" s="150">
        <f>SUM(I56:I57)</f>
        <v>35.81</v>
      </c>
      <c r="J58" s="103"/>
    </row>
    <row r="59" spans="2:10" s="246" customFormat="1" ht="18.75" customHeight="1" x14ac:dyDescent="0.25">
      <c r="B59" s="475" t="s">
        <v>70</v>
      </c>
      <c r="C59" s="476"/>
      <c r="D59" s="476"/>
      <c r="E59" s="476"/>
      <c r="F59" s="476"/>
      <c r="G59" s="476"/>
      <c r="H59" s="476"/>
      <c r="I59" s="477"/>
      <c r="J59" s="103"/>
    </row>
    <row r="60" spans="2:10" s="246" customFormat="1" ht="46.5" customHeight="1" x14ac:dyDescent="0.25">
      <c r="B60" s="253" t="s">
        <v>226</v>
      </c>
      <c r="C60" s="472" t="s">
        <v>261</v>
      </c>
      <c r="D60" s="472"/>
      <c r="E60" s="472"/>
      <c r="F60" s="225" t="s">
        <v>229</v>
      </c>
      <c r="G60" s="255">
        <v>2.31</v>
      </c>
      <c r="H60" s="244">
        <v>605.99</v>
      </c>
      <c r="I60" s="254">
        <f>ROUND(G60*H60,2)</f>
        <v>1399.84</v>
      </c>
      <c r="J60" s="103"/>
    </row>
    <row r="61" spans="2:10" s="246" customFormat="1" ht="18.75" customHeight="1" x14ac:dyDescent="0.25">
      <c r="B61" s="473" t="s">
        <v>71</v>
      </c>
      <c r="C61" s="474"/>
      <c r="D61" s="474"/>
      <c r="E61" s="474"/>
      <c r="F61" s="474"/>
      <c r="G61" s="474"/>
      <c r="H61" s="474"/>
      <c r="I61" s="150">
        <f>SUM(I60:I60)</f>
        <v>1399.84</v>
      </c>
      <c r="J61" s="103"/>
    </row>
    <row r="62" spans="2:10" ht="18.75" customHeight="1" x14ac:dyDescent="0.25">
      <c r="B62" s="455"/>
      <c r="C62" s="456"/>
      <c r="D62" s="456"/>
      <c r="E62" s="456"/>
      <c r="F62" s="456"/>
      <c r="G62" s="456"/>
      <c r="H62" s="456"/>
      <c r="I62" s="457"/>
      <c r="J62" s="86"/>
    </row>
    <row r="63" spans="2:10" s="246" customFormat="1" ht="18.75" customHeight="1" x14ac:dyDescent="0.25">
      <c r="B63" s="480" t="s">
        <v>65</v>
      </c>
      <c r="C63" s="481"/>
      <c r="D63" s="481"/>
      <c r="E63" s="481"/>
      <c r="F63" s="481"/>
      <c r="G63" s="481"/>
      <c r="H63" s="481"/>
      <c r="I63" s="254">
        <f>I58+I61</f>
        <v>1435.6499999999999</v>
      </c>
      <c r="J63" s="103"/>
    </row>
    <row r="64" spans="2:10" s="246" customFormat="1" ht="18.75" customHeight="1" x14ac:dyDescent="0.25">
      <c r="B64" s="480" t="s">
        <v>66</v>
      </c>
      <c r="C64" s="481"/>
      <c r="D64" s="481"/>
      <c r="E64" s="481"/>
      <c r="F64" s="481"/>
      <c r="G64" s="481"/>
      <c r="H64" s="481"/>
      <c r="I64" s="254">
        <f>ROUND(I58*$D$14,2)</f>
        <v>32.04</v>
      </c>
      <c r="J64" s="103"/>
    </row>
    <row r="65" spans="2:10" s="246" customFormat="1" ht="18.75" customHeight="1" x14ac:dyDescent="0.25">
      <c r="B65" s="478" t="s">
        <v>67</v>
      </c>
      <c r="C65" s="479"/>
      <c r="D65" s="479"/>
      <c r="E65" s="479"/>
      <c r="F65" s="479"/>
      <c r="G65" s="479"/>
      <c r="H65" s="479"/>
      <c r="I65" s="256">
        <f>I63+I64</f>
        <v>1467.6899999999998</v>
      </c>
      <c r="J65" s="103"/>
    </row>
    <row r="66" spans="2:10" ht="18.75" customHeight="1" x14ac:dyDescent="0.25">
      <c r="B66" s="464" t="s">
        <v>134</v>
      </c>
      <c r="C66" s="465"/>
      <c r="D66" s="465"/>
      <c r="E66" s="465"/>
      <c r="F66" s="465"/>
      <c r="G66" s="465"/>
      <c r="H66" s="465"/>
      <c r="I66" s="466"/>
      <c r="J66" s="86"/>
    </row>
    <row r="67" spans="2:10" ht="18.75" customHeight="1" x14ac:dyDescent="0.25">
      <c r="B67" s="467" t="s">
        <v>68</v>
      </c>
      <c r="C67" s="468"/>
      <c r="D67" s="88">
        <f>I85</f>
        <v>172.79000000000002</v>
      </c>
      <c r="E67" s="89"/>
      <c r="F67" s="89"/>
      <c r="G67" s="90"/>
      <c r="H67" s="90"/>
      <c r="I67" s="91" t="s">
        <v>74</v>
      </c>
      <c r="J67" s="86"/>
    </row>
    <row r="68" spans="2:10" ht="18.75" customHeight="1" x14ac:dyDescent="0.25">
      <c r="B68" s="458"/>
      <c r="C68" s="459"/>
      <c r="D68" s="459"/>
      <c r="E68" s="459"/>
      <c r="F68" s="459"/>
      <c r="G68" s="459"/>
      <c r="H68" s="459"/>
      <c r="I68" s="460"/>
      <c r="J68" s="86"/>
    </row>
    <row r="69" spans="2:10" ht="18.75" customHeight="1" x14ac:dyDescent="0.25">
      <c r="B69" s="92" t="s">
        <v>55</v>
      </c>
      <c r="C69" s="93" t="s">
        <v>56</v>
      </c>
      <c r="D69" s="93"/>
      <c r="E69" s="93"/>
      <c r="F69" s="93" t="s">
        <v>57</v>
      </c>
      <c r="G69" s="93" t="s">
        <v>58</v>
      </c>
      <c r="H69" s="93" t="s">
        <v>59</v>
      </c>
      <c r="I69" s="94" t="s">
        <v>60</v>
      </c>
      <c r="J69" s="86"/>
    </row>
    <row r="70" spans="2:10" ht="18.75" customHeight="1" x14ac:dyDescent="0.25">
      <c r="B70" s="461" t="s">
        <v>61</v>
      </c>
      <c r="C70" s="462"/>
      <c r="D70" s="462"/>
      <c r="E70" s="462"/>
      <c r="F70" s="462"/>
      <c r="G70" s="462"/>
      <c r="H70" s="462"/>
      <c r="I70" s="463"/>
      <c r="J70" s="86"/>
    </row>
    <row r="71" spans="2:10" ht="18.75" customHeight="1" x14ac:dyDescent="0.25">
      <c r="B71" s="152" t="s">
        <v>102</v>
      </c>
      <c r="C71" s="151" t="s">
        <v>72</v>
      </c>
      <c r="D71" s="159"/>
      <c r="E71" s="160"/>
      <c r="F71" s="153" t="s">
        <v>62</v>
      </c>
      <c r="G71" s="99">
        <v>5</v>
      </c>
      <c r="H71" s="99">
        <f>8.96/1.8946</f>
        <v>4.7292304444209865</v>
      </c>
      <c r="I71" s="95">
        <f>ROUND(G71*H71,2)</f>
        <v>23.65</v>
      </c>
      <c r="J71" s="86"/>
    </row>
    <row r="72" spans="2:10" ht="18.75" customHeight="1" x14ac:dyDescent="0.25">
      <c r="B72" s="152" t="s">
        <v>101</v>
      </c>
      <c r="C72" s="151" t="s">
        <v>63</v>
      </c>
      <c r="D72" s="159"/>
      <c r="E72" s="160"/>
      <c r="F72" s="153" t="s">
        <v>62</v>
      </c>
      <c r="G72" s="99">
        <v>4</v>
      </c>
      <c r="H72" s="99">
        <f>6.33/1.8946</f>
        <v>3.3410746331679508</v>
      </c>
      <c r="I72" s="95">
        <f>ROUND(G72*H72,2)</f>
        <v>13.36</v>
      </c>
      <c r="J72" s="86"/>
    </row>
    <row r="73" spans="2:10" ht="18.75" customHeight="1" x14ac:dyDescent="0.25">
      <c r="B73" s="453" t="s">
        <v>64</v>
      </c>
      <c r="C73" s="454"/>
      <c r="D73" s="454"/>
      <c r="E73" s="454"/>
      <c r="F73" s="454"/>
      <c r="G73" s="454"/>
      <c r="H73" s="454"/>
      <c r="I73" s="96">
        <f>SUM(I71:I72)</f>
        <v>37.01</v>
      </c>
      <c r="J73" s="86"/>
    </row>
    <row r="74" spans="2:10" ht="18.75" customHeight="1" x14ac:dyDescent="0.25">
      <c r="B74" s="461" t="s">
        <v>70</v>
      </c>
      <c r="C74" s="462"/>
      <c r="D74" s="462"/>
      <c r="E74" s="462"/>
      <c r="F74" s="462"/>
      <c r="G74" s="462"/>
      <c r="H74" s="462"/>
      <c r="I74" s="463"/>
      <c r="J74" s="86"/>
    </row>
    <row r="75" spans="2:10" ht="18.75" customHeight="1" x14ac:dyDescent="0.25">
      <c r="B75" s="152" t="s">
        <v>135</v>
      </c>
      <c r="C75" s="452" t="s">
        <v>136</v>
      </c>
      <c r="D75" s="452"/>
      <c r="E75" s="452"/>
      <c r="F75" s="153" t="s">
        <v>73</v>
      </c>
      <c r="G75" s="99">
        <v>1</v>
      </c>
      <c r="H75" s="99">
        <v>44.64</v>
      </c>
      <c r="I75" s="95">
        <f t="shared" ref="I75:I80" si="0">ROUND(G75*H75,2)</f>
        <v>44.64</v>
      </c>
      <c r="J75" s="86"/>
    </row>
    <row r="76" spans="2:10" ht="18.75" customHeight="1" x14ac:dyDescent="0.25">
      <c r="B76" s="152" t="s">
        <v>130</v>
      </c>
      <c r="C76" s="151" t="s">
        <v>131</v>
      </c>
      <c r="D76" s="151"/>
      <c r="E76" s="160"/>
      <c r="F76" s="153" t="s">
        <v>73</v>
      </c>
      <c r="G76" s="99">
        <v>1</v>
      </c>
      <c r="H76" s="99">
        <v>1.71</v>
      </c>
      <c r="I76" s="95">
        <f t="shared" si="0"/>
        <v>1.71</v>
      </c>
      <c r="J76" s="86"/>
    </row>
    <row r="77" spans="2:10" ht="18.75" customHeight="1" x14ac:dyDescent="0.25">
      <c r="B77" s="152" t="s">
        <v>126</v>
      </c>
      <c r="C77" s="175" t="s">
        <v>127</v>
      </c>
      <c r="D77" s="175"/>
      <c r="E77" s="176"/>
      <c r="F77" s="153" t="s">
        <v>75</v>
      </c>
      <c r="G77" s="99">
        <v>9</v>
      </c>
      <c r="H77" s="99">
        <v>1.98</v>
      </c>
      <c r="I77" s="95">
        <f t="shared" si="0"/>
        <v>17.82</v>
      </c>
      <c r="J77" s="86"/>
    </row>
    <row r="78" spans="2:10" ht="31.5" customHeight="1" x14ac:dyDescent="0.25">
      <c r="B78" s="152" t="s">
        <v>137</v>
      </c>
      <c r="C78" s="452" t="s">
        <v>138</v>
      </c>
      <c r="D78" s="452"/>
      <c r="E78" s="452"/>
      <c r="F78" s="153" t="s">
        <v>73</v>
      </c>
      <c r="G78" s="99">
        <v>0.15</v>
      </c>
      <c r="H78" s="99">
        <v>5.53</v>
      </c>
      <c r="I78" s="95">
        <f t="shared" si="0"/>
        <v>0.83</v>
      </c>
      <c r="J78" s="86"/>
    </row>
    <row r="79" spans="2:10" ht="18.75" customHeight="1" x14ac:dyDescent="0.25">
      <c r="B79" s="152" t="s">
        <v>132</v>
      </c>
      <c r="C79" s="151" t="s">
        <v>133</v>
      </c>
      <c r="D79" s="151"/>
      <c r="E79" s="160"/>
      <c r="F79" s="153" t="s">
        <v>73</v>
      </c>
      <c r="G79" s="99">
        <v>2</v>
      </c>
      <c r="H79" s="99">
        <v>1.07</v>
      </c>
      <c r="I79" s="95">
        <f t="shared" si="0"/>
        <v>2.14</v>
      </c>
      <c r="J79" s="86"/>
    </row>
    <row r="80" spans="2:10" ht="29.25" customHeight="1" x14ac:dyDescent="0.25">
      <c r="B80" s="152" t="s">
        <v>139</v>
      </c>
      <c r="C80" s="452" t="s">
        <v>140</v>
      </c>
      <c r="D80" s="452"/>
      <c r="E80" s="452"/>
      <c r="F80" s="153" t="s">
        <v>75</v>
      </c>
      <c r="G80" s="99">
        <v>17</v>
      </c>
      <c r="H80" s="99">
        <v>2.09</v>
      </c>
      <c r="I80" s="95">
        <f t="shared" si="0"/>
        <v>35.53</v>
      </c>
      <c r="J80" s="86"/>
    </row>
    <row r="81" spans="2:10" ht="18.75" customHeight="1" x14ac:dyDescent="0.25">
      <c r="B81" s="453" t="s">
        <v>71</v>
      </c>
      <c r="C81" s="454"/>
      <c r="D81" s="454"/>
      <c r="E81" s="454"/>
      <c r="F81" s="454"/>
      <c r="G81" s="454"/>
      <c r="H81" s="454"/>
      <c r="I81" s="96">
        <f>SUM(I75:I80)</f>
        <v>102.67</v>
      </c>
      <c r="J81" s="86"/>
    </row>
    <row r="82" spans="2:10" ht="18.75" customHeight="1" x14ac:dyDescent="0.25">
      <c r="B82" s="455"/>
      <c r="C82" s="456"/>
      <c r="D82" s="456"/>
      <c r="E82" s="456"/>
      <c r="F82" s="456"/>
      <c r="G82" s="456"/>
      <c r="H82" s="456"/>
      <c r="I82" s="457"/>
      <c r="J82" s="86"/>
    </row>
    <row r="83" spans="2:10" ht="18.75" customHeight="1" x14ac:dyDescent="0.25">
      <c r="B83" s="448" t="s">
        <v>65</v>
      </c>
      <c r="C83" s="449"/>
      <c r="D83" s="449"/>
      <c r="E83" s="449"/>
      <c r="F83" s="449"/>
      <c r="G83" s="449"/>
      <c r="H83" s="449"/>
      <c r="I83" s="97">
        <f>I73+I81</f>
        <v>139.68</v>
      </c>
      <c r="J83" s="86"/>
    </row>
    <row r="84" spans="2:10" ht="18.75" customHeight="1" x14ac:dyDescent="0.25">
      <c r="B84" s="448" t="s">
        <v>66</v>
      </c>
      <c r="C84" s="449"/>
      <c r="D84" s="449"/>
      <c r="E84" s="449"/>
      <c r="F84" s="449"/>
      <c r="G84" s="449"/>
      <c r="H84" s="449"/>
      <c r="I84" s="97">
        <f>ROUND(I73*$D$14,2)</f>
        <v>33.11</v>
      </c>
      <c r="J84" s="86"/>
    </row>
    <row r="85" spans="2:10" ht="18.75" customHeight="1" x14ac:dyDescent="0.25">
      <c r="B85" s="450" t="s">
        <v>67</v>
      </c>
      <c r="C85" s="451"/>
      <c r="D85" s="451"/>
      <c r="E85" s="451"/>
      <c r="F85" s="451"/>
      <c r="G85" s="451"/>
      <c r="H85" s="451"/>
      <c r="I85" s="98">
        <f>I83+I84</f>
        <v>172.79000000000002</v>
      </c>
      <c r="J85" s="86"/>
    </row>
    <row r="86" spans="2:10" ht="18.75" customHeight="1" x14ac:dyDescent="0.25">
      <c r="B86" s="120"/>
      <c r="C86" s="121"/>
      <c r="D86" s="167"/>
      <c r="E86" s="167"/>
      <c r="F86" s="122"/>
      <c r="G86" s="122"/>
      <c r="H86" s="122"/>
      <c r="I86" s="123"/>
      <c r="J86" s="86"/>
    </row>
    <row r="87" spans="2:10" ht="18.75" customHeight="1" x14ac:dyDescent="0.25">
      <c r="B87" s="464" t="s">
        <v>153</v>
      </c>
      <c r="C87" s="465"/>
      <c r="D87" s="465"/>
      <c r="E87" s="465"/>
      <c r="F87" s="465"/>
      <c r="G87" s="465"/>
      <c r="H87" s="465"/>
      <c r="I87" s="466"/>
      <c r="J87" s="86"/>
    </row>
    <row r="88" spans="2:10" ht="18.75" customHeight="1" x14ac:dyDescent="0.25">
      <c r="B88" s="467" t="s">
        <v>68</v>
      </c>
      <c r="C88" s="468"/>
      <c r="D88" s="88">
        <f>I108</f>
        <v>92.83</v>
      </c>
      <c r="E88" s="89"/>
      <c r="F88" s="89"/>
      <c r="G88" s="90"/>
      <c r="H88" s="90"/>
      <c r="I88" s="91" t="s">
        <v>74</v>
      </c>
      <c r="J88" s="86"/>
    </row>
    <row r="89" spans="2:10" ht="18.75" customHeight="1" x14ac:dyDescent="0.25">
      <c r="B89" s="458"/>
      <c r="C89" s="459"/>
      <c r="D89" s="459"/>
      <c r="E89" s="459"/>
      <c r="F89" s="459"/>
      <c r="G89" s="459"/>
      <c r="H89" s="459"/>
      <c r="I89" s="460"/>
      <c r="J89" s="86"/>
    </row>
    <row r="90" spans="2:10" ht="18.75" customHeight="1" x14ac:dyDescent="0.25">
      <c r="B90" s="92" t="s">
        <v>55</v>
      </c>
      <c r="C90" s="93" t="s">
        <v>56</v>
      </c>
      <c r="D90" s="93"/>
      <c r="E90" s="93"/>
      <c r="F90" s="93" t="s">
        <v>57</v>
      </c>
      <c r="G90" s="93" t="s">
        <v>58</v>
      </c>
      <c r="H90" s="93" t="s">
        <v>59</v>
      </c>
      <c r="I90" s="94" t="s">
        <v>60</v>
      </c>
      <c r="J90" s="86"/>
    </row>
    <row r="91" spans="2:10" ht="18.75" customHeight="1" x14ac:dyDescent="0.25">
      <c r="B91" s="461" t="s">
        <v>61</v>
      </c>
      <c r="C91" s="462"/>
      <c r="D91" s="462"/>
      <c r="E91" s="462"/>
      <c r="F91" s="462"/>
      <c r="G91" s="462"/>
      <c r="H91" s="462"/>
      <c r="I91" s="463"/>
      <c r="J91" s="86"/>
    </row>
    <row r="92" spans="2:10" ht="18.75" customHeight="1" x14ac:dyDescent="0.25">
      <c r="B92" s="152" t="s">
        <v>128</v>
      </c>
      <c r="C92" s="151" t="s">
        <v>129</v>
      </c>
      <c r="D92" s="159"/>
      <c r="E92" s="160"/>
      <c r="F92" s="153" t="s">
        <v>62</v>
      </c>
      <c r="G92" s="99">
        <v>3</v>
      </c>
      <c r="H92" s="99">
        <f>6.8/1.8946</f>
        <v>3.5891481051409264</v>
      </c>
      <c r="I92" s="95">
        <f>ROUND(G92*H92,2)</f>
        <v>10.77</v>
      </c>
      <c r="J92" s="86"/>
    </row>
    <row r="93" spans="2:10" ht="18.75" customHeight="1" x14ac:dyDescent="0.25">
      <c r="B93" s="152" t="s">
        <v>102</v>
      </c>
      <c r="C93" s="151" t="s">
        <v>72</v>
      </c>
      <c r="D93" s="159"/>
      <c r="E93" s="160"/>
      <c r="F93" s="153" t="s">
        <v>62</v>
      </c>
      <c r="G93" s="99">
        <v>3</v>
      </c>
      <c r="H93" s="99">
        <f>8.96/1.8946</f>
        <v>4.7292304444209865</v>
      </c>
      <c r="I93" s="95">
        <f>ROUND(G93*H93,2)</f>
        <v>14.19</v>
      </c>
      <c r="J93" s="86"/>
    </row>
    <row r="94" spans="2:10" ht="18.75" customHeight="1" x14ac:dyDescent="0.25">
      <c r="B94" s="152" t="s">
        <v>101</v>
      </c>
      <c r="C94" s="151" t="s">
        <v>63</v>
      </c>
      <c r="D94" s="159"/>
      <c r="E94" s="160"/>
      <c r="F94" s="153" t="s">
        <v>62</v>
      </c>
      <c r="G94" s="99">
        <v>2.5</v>
      </c>
      <c r="H94" s="99">
        <f>6.33/1.8946</f>
        <v>3.3410746331679508</v>
      </c>
      <c r="I94" s="95">
        <f>ROUND(G94*H94,2)</f>
        <v>8.35</v>
      </c>
      <c r="J94" s="86"/>
    </row>
    <row r="95" spans="2:10" ht="18.75" customHeight="1" x14ac:dyDescent="0.25">
      <c r="B95" s="453" t="s">
        <v>64</v>
      </c>
      <c r="C95" s="454"/>
      <c r="D95" s="454"/>
      <c r="E95" s="454"/>
      <c r="F95" s="454"/>
      <c r="G95" s="454"/>
      <c r="H95" s="454"/>
      <c r="I95" s="96">
        <f>SUM(I92:I94)</f>
        <v>33.31</v>
      </c>
      <c r="J95" s="86"/>
    </row>
    <row r="96" spans="2:10" ht="18.75" customHeight="1" x14ac:dyDescent="0.25">
      <c r="B96" s="461" t="s">
        <v>70</v>
      </c>
      <c r="C96" s="462"/>
      <c r="D96" s="462"/>
      <c r="E96" s="462"/>
      <c r="F96" s="462"/>
      <c r="G96" s="462"/>
      <c r="H96" s="462"/>
      <c r="I96" s="463"/>
      <c r="J96" s="86"/>
    </row>
    <row r="97" spans="2:10" ht="29.25" customHeight="1" x14ac:dyDescent="0.25">
      <c r="B97" s="152" t="s">
        <v>142</v>
      </c>
      <c r="C97" s="452" t="s">
        <v>143</v>
      </c>
      <c r="D97" s="452"/>
      <c r="E97" s="452"/>
      <c r="F97" s="153" t="s">
        <v>75</v>
      </c>
      <c r="G97" s="99">
        <v>8</v>
      </c>
      <c r="H97" s="99">
        <v>1.45</v>
      </c>
      <c r="I97" s="95">
        <f t="shared" ref="I97:I103" si="1">ROUND(G97*H97,2)</f>
        <v>11.6</v>
      </c>
      <c r="J97" s="86"/>
    </row>
    <row r="98" spans="2:10" ht="18.75" customHeight="1" x14ac:dyDescent="0.25">
      <c r="B98" s="152" t="s">
        <v>130</v>
      </c>
      <c r="C98" s="151" t="s">
        <v>131</v>
      </c>
      <c r="D98" s="151"/>
      <c r="E98" s="160"/>
      <c r="F98" s="153" t="s">
        <v>73</v>
      </c>
      <c r="G98" s="99">
        <v>1</v>
      </c>
      <c r="H98" s="99">
        <v>1.71</v>
      </c>
      <c r="I98" s="95">
        <f t="shared" si="1"/>
        <v>1.71</v>
      </c>
      <c r="J98" s="86"/>
    </row>
    <row r="99" spans="2:10" ht="26.25" customHeight="1" x14ac:dyDescent="0.25">
      <c r="B99" s="152" t="s">
        <v>126</v>
      </c>
      <c r="C99" s="452" t="s">
        <v>127</v>
      </c>
      <c r="D99" s="452"/>
      <c r="E99" s="160"/>
      <c r="F99" s="153" t="s">
        <v>75</v>
      </c>
      <c r="G99" s="99">
        <v>3</v>
      </c>
      <c r="H99" s="99">
        <v>1.98</v>
      </c>
      <c r="I99" s="95">
        <f t="shared" si="1"/>
        <v>5.94</v>
      </c>
      <c r="J99" s="86"/>
    </row>
    <row r="100" spans="2:10" ht="26.25" customHeight="1" x14ac:dyDescent="0.25">
      <c r="B100" s="152" t="s">
        <v>137</v>
      </c>
      <c r="C100" s="452" t="s">
        <v>138</v>
      </c>
      <c r="D100" s="452"/>
      <c r="E100" s="452"/>
      <c r="F100" s="153" t="s">
        <v>73</v>
      </c>
      <c r="G100" s="99">
        <v>0.15</v>
      </c>
      <c r="H100" s="99">
        <v>5.53</v>
      </c>
      <c r="I100" s="95">
        <f t="shared" si="1"/>
        <v>0.83</v>
      </c>
      <c r="J100" s="86"/>
    </row>
    <row r="101" spans="2:10" ht="18.75" customHeight="1" x14ac:dyDescent="0.25">
      <c r="B101" s="152" t="s">
        <v>132</v>
      </c>
      <c r="C101" s="151" t="s">
        <v>133</v>
      </c>
      <c r="D101" s="151"/>
      <c r="E101" s="160"/>
      <c r="F101" s="153" t="s">
        <v>73</v>
      </c>
      <c r="G101" s="99">
        <v>2</v>
      </c>
      <c r="H101" s="99">
        <v>1.07</v>
      </c>
      <c r="I101" s="95">
        <f t="shared" si="1"/>
        <v>2.14</v>
      </c>
      <c r="J101" s="86"/>
    </row>
    <row r="102" spans="2:10" ht="18.75" customHeight="1" x14ac:dyDescent="0.25">
      <c r="B102" s="152" t="s">
        <v>124</v>
      </c>
      <c r="C102" s="151" t="s">
        <v>125</v>
      </c>
      <c r="D102" s="151"/>
      <c r="E102" s="160"/>
      <c r="F102" s="153" t="s">
        <v>73</v>
      </c>
      <c r="G102" s="99">
        <v>1</v>
      </c>
      <c r="H102" s="99">
        <v>1.39</v>
      </c>
      <c r="I102" s="95">
        <f t="shared" si="1"/>
        <v>1.39</v>
      </c>
      <c r="J102" s="86"/>
    </row>
    <row r="103" spans="2:10" ht="24.75" customHeight="1" x14ac:dyDescent="0.25">
      <c r="B103" s="152" t="s">
        <v>154</v>
      </c>
      <c r="C103" s="452" t="s">
        <v>155</v>
      </c>
      <c r="D103" s="452"/>
      <c r="E103" s="452"/>
      <c r="F103" s="153" t="s">
        <v>73</v>
      </c>
      <c r="G103" s="99">
        <v>1</v>
      </c>
      <c r="H103" s="99">
        <v>6.11</v>
      </c>
      <c r="I103" s="95">
        <f t="shared" si="1"/>
        <v>6.11</v>
      </c>
      <c r="J103" s="86"/>
    </row>
    <row r="104" spans="2:10" ht="18.75" customHeight="1" x14ac:dyDescent="0.25">
      <c r="B104" s="453" t="s">
        <v>71</v>
      </c>
      <c r="C104" s="454"/>
      <c r="D104" s="454"/>
      <c r="E104" s="454"/>
      <c r="F104" s="454"/>
      <c r="G104" s="454"/>
      <c r="H104" s="454"/>
      <c r="I104" s="96">
        <f>SUM(I97:I103)</f>
        <v>29.72</v>
      </c>
      <c r="J104" s="86"/>
    </row>
    <row r="105" spans="2:10" ht="18.75" customHeight="1" x14ac:dyDescent="0.25">
      <c r="B105" s="455"/>
      <c r="C105" s="456"/>
      <c r="D105" s="456"/>
      <c r="E105" s="456"/>
      <c r="F105" s="456"/>
      <c r="G105" s="456"/>
      <c r="H105" s="456"/>
      <c r="I105" s="457"/>
      <c r="J105" s="86"/>
    </row>
    <row r="106" spans="2:10" ht="18.75" customHeight="1" x14ac:dyDescent="0.25">
      <c r="B106" s="448" t="s">
        <v>65</v>
      </c>
      <c r="C106" s="449"/>
      <c r="D106" s="449"/>
      <c r="E106" s="449"/>
      <c r="F106" s="449"/>
      <c r="G106" s="449"/>
      <c r="H106" s="449"/>
      <c r="I106" s="97">
        <f>I95+I104</f>
        <v>63.03</v>
      </c>
      <c r="J106" s="86"/>
    </row>
    <row r="107" spans="2:10" ht="18.75" customHeight="1" x14ac:dyDescent="0.25">
      <c r="B107" s="448" t="s">
        <v>66</v>
      </c>
      <c r="C107" s="449"/>
      <c r="D107" s="449"/>
      <c r="E107" s="449"/>
      <c r="F107" s="449"/>
      <c r="G107" s="449"/>
      <c r="H107" s="449"/>
      <c r="I107" s="97">
        <f>ROUND(I95*$D$14,2)</f>
        <v>29.8</v>
      </c>
      <c r="J107" s="86"/>
    </row>
    <row r="108" spans="2:10" ht="18.75" customHeight="1" x14ac:dyDescent="0.25">
      <c r="B108" s="450" t="s">
        <v>67</v>
      </c>
      <c r="C108" s="451"/>
      <c r="D108" s="451"/>
      <c r="E108" s="451"/>
      <c r="F108" s="451"/>
      <c r="G108" s="451"/>
      <c r="H108" s="451"/>
      <c r="I108" s="98">
        <f>I106+I107</f>
        <v>92.83</v>
      </c>
      <c r="J108" s="86"/>
    </row>
    <row r="109" spans="2:10" ht="18.75" customHeight="1" x14ac:dyDescent="0.25">
      <c r="B109" s="169"/>
      <c r="C109" s="170"/>
      <c r="D109" s="171"/>
      <c r="E109" s="172"/>
      <c r="F109" s="173"/>
      <c r="G109" s="173"/>
      <c r="H109" s="170"/>
      <c r="I109" s="170"/>
      <c r="J109" s="86"/>
    </row>
    <row r="110" spans="2:10" ht="18.75" customHeight="1" x14ac:dyDescent="0.25">
      <c r="B110" s="464" t="s">
        <v>156</v>
      </c>
      <c r="C110" s="465"/>
      <c r="D110" s="465"/>
      <c r="E110" s="465"/>
      <c r="F110" s="465"/>
      <c r="G110" s="465"/>
      <c r="H110" s="465"/>
      <c r="I110" s="466"/>
      <c r="J110" s="86"/>
    </row>
    <row r="111" spans="2:10" ht="18.75" customHeight="1" x14ac:dyDescent="0.25">
      <c r="B111" s="467" t="s">
        <v>68</v>
      </c>
      <c r="C111" s="468"/>
      <c r="D111" s="88">
        <f>I131</f>
        <v>100.92999999999999</v>
      </c>
      <c r="E111" s="89"/>
      <c r="F111" s="89"/>
      <c r="G111" s="90"/>
      <c r="H111" s="90"/>
      <c r="I111" s="91" t="s">
        <v>74</v>
      </c>
      <c r="J111" s="86"/>
    </row>
    <row r="112" spans="2:10" ht="18.75" customHeight="1" x14ac:dyDescent="0.25">
      <c r="B112" s="458"/>
      <c r="C112" s="459"/>
      <c r="D112" s="459"/>
      <c r="E112" s="459"/>
      <c r="F112" s="459"/>
      <c r="G112" s="459"/>
      <c r="H112" s="459"/>
      <c r="I112" s="460"/>
      <c r="J112" s="86"/>
    </row>
    <row r="113" spans="2:10" ht="18.75" customHeight="1" x14ac:dyDescent="0.25">
      <c r="B113" s="92" t="s">
        <v>55</v>
      </c>
      <c r="C113" s="93" t="s">
        <v>56</v>
      </c>
      <c r="D113" s="93"/>
      <c r="E113" s="93"/>
      <c r="F113" s="93" t="s">
        <v>57</v>
      </c>
      <c r="G113" s="93" t="s">
        <v>58</v>
      </c>
      <c r="H113" s="93" t="s">
        <v>59</v>
      </c>
      <c r="I113" s="94" t="s">
        <v>60</v>
      </c>
      <c r="J113" s="86"/>
    </row>
    <row r="114" spans="2:10" ht="18.75" customHeight="1" x14ac:dyDescent="0.25">
      <c r="B114" s="461" t="s">
        <v>61</v>
      </c>
      <c r="C114" s="462"/>
      <c r="D114" s="462"/>
      <c r="E114" s="462"/>
      <c r="F114" s="462"/>
      <c r="G114" s="462"/>
      <c r="H114" s="462"/>
      <c r="I114" s="463"/>
      <c r="J114" s="86"/>
    </row>
    <row r="115" spans="2:10" ht="18.75" customHeight="1" x14ac:dyDescent="0.25">
      <c r="B115" s="152" t="s">
        <v>128</v>
      </c>
      <c r="C115" s="151" t="s">
        <v>129</v>
      </c>
      <c r="D115" s="159"/>
      <c r="E115" s="160"/>
      <c r="F115" s="153" t="s">
        <v>62</v>
      </c>
      <c r="G115" s="99">
        <v>3</v>
      </c>
      <c r="H115" s="99">
        <f>6.8/1.8946</f>
        <v>3.5891481051409264</v>
      </c>
      <c r="I115" s="95">
        <f>ROUND(G115*H115,2)</f>
        <v>10.77</v>
      </c>
      <c r="J115" s="86"/>
    </row>
    <row r="116" spans="2:10" ht="18.75" customHeight="1" x14ac:dyDescent="0.25">
      <c r="B116" s="152" t="s">
        <v>102</v>
      </c>
      <c r="C116" s="151" t="s">
        <v>72</v>
      </c>
      <c r="D116" s="159"/>
      <c r="E116" s="160"/>
      <c r="F116" s="153" t="s">
        <v>62</v>
      </c>
      <c r="G116" s="99">
        <v>3</v>
      </c>
      <c r="H116" s="99">
        <f>8.96/1.8946</f>
        <v>4.7292304444209865</v>
      </c>
      <c r="I116" s="95">
        <f>ROUND(G116*H116,2)</f>
        <v>14.19</v>
      </c>
      <c r="J116" s="86"/>
    </row>
    <row r="117" spans="2:10" ht="18.75" customHeight="1" x14ac:dyDescent="0.25">
      <c r="B117" s="152" t="s">
        <v>101</v>
      </c>
      <c r="C117" s="151" t="s">
        <v>63</v>
      </c>
      <c r="D117" s="159"/>
      <c r="E117" s="160"/>
      <c r="F117" s="153" t="s">
        <v>62</v>
      </c>
      <c r="G117" s="99">
        <v>2.5</v>
      </c>
      <c r="H117" s="99">
        <f>6.33/1.8946</f>
        <v>3.3410746331679508</v>
      </c>
      <c r="I117" s="95">
        <f>ROUND(G117*H117,2)</f>
        <v>8.35</v>
      </c>
      <c r="J117" s="86"/>
    </row>
    <row r="118" spans="2:10" ht="18.75" customHeight="1" x14ac:dyDescent="0.25">
      <c r="B118" s="453" t="s">
        <v>64</v>
      </c>
      <c r="C118" s="454"/>
      <c r="D118" s="454"/>
      <c r="E118" s="454"/>
      <c r="F118" s="454"/>
      <c r="G118" s="454"/>
      <c r="H118" s="454"/>
      <c r="I118" s="96">
        <f>SUM(I115:I117)</f>
        <v>33.31</v>
      </c>
      <c r="J118" s="86"/>
    </row>
    <row r="119" spans="2:10" ht="18.75" customHeight="1" x14ac:dyDescent="0.25">
      <c r="B119" s="461" t="s">
        <v>70</v>
      </c>
      <c r="C119" s="462"/>
      <c r="D119" s="462"/>
      <c r="E119" s="462"/>
      <c r="F119" s="462"/>
      <c r="G119" s="462"/>
      <c r="H119" s="462"/>
      <c r="I119" s="463"/>
      <c r="J119" s="86"/>
    </row>
    <row r="120" spans="2:10" ht="26.25" customHeight="1" x14ac:dyDescent="0.25">
      <c r="B120" s="152" t="s">
        <v>142</v>
      </c>
      <c r="C120" s="452" t="s">
        <v>143</v>
      </c>
      <c r="D120" s="452"/>
      <c r="E120" s="452"/>
      <c r="F120" s="153" t="s">
        <v>75</v>
      </c>
      <c r="G120" s="99">
        <v>12</v>
      </c>
      <c r="H120" s="99">
        <v>1.45</v>
      </c>
      <c r="I120" s="95">
        <f t="shared" ref="I120:I126" si="2">ROUND(G120*H120,2)</f>
        <v>17.399999999999999</v>
      </c>
      <c r="J120" s="86"/>
    </row>
    <row r="121" spans="2:10" ht="18.75" customHeight="1" x14ac:dyDescent="0.25">
      <c r="B121" s="152" t="s">
        <v>130</v>
      </c>
      <c r="C121" s="452" t="s">
        <v>131</v>
      </c>
      <c r="D121" s="452"/>
      <c r="E121" s="452"/>
      <c r="F121" s="153" t="s">
        <v>73</v>
      </c>
      <c r="G121" s="99">
        <v>1</v>
      </c>
      <c r="H121" s="99">
        <v>1.71</v>
      </c>
      <c r="I121" s="95">
        <f t="shared" si="2"/>
        <v>1.71</v>
      </c>
      <c r="J121" s="86"/>
    </row>
    <row r="122" spans="2:10" ht="26.25" customHeight="1" x14ac:dyDescent="0.25">
      <c r="B122" s="152" t="s">
        <v>126</v>
      </c>
      <c r="C122" s="174" t="s">
        <v>127</v>
      </c>
      <c r="D122" s="174"/>
      <c r="E122" s="160"/>
      <c r="F122" s="153" t="s">
        <v>75</v>
      </c>
      <c r="G122" s="99">
        <v>3</v>
      </c>
      <c r="H122" s="99">
        <v>1.98</v>
      </c>
      <c r="I122" s="95">
        <f t="shared" si="2"/>
        <v>5.94</v>
      </c>
      <c r="J122" s="86"/>
    </row>
    <row r="123" spans="2:10" ht="25.5" customHeight="1" x14ac:dyDescent="0.25">
      <c r="B123" s="152" t="s">
        <v>137</v>
      </c>
      <c r="C123" s="174" t="s">
        <v>138</v>
      </c>
      <c r="D123" s="174"/>
      <c r="E123" s="160"/>
      <c r="F123" s="153" t="s">
        <v>73</v>
      </c>
      <c r="G123" s="99">
        <v>0.15</v>
      </c>
      <c r="H123" s="99">
        <v>5.53</v>
      </c>
      <c r="I123" s="95">
        <f t="shared" si="2"/>
        <v>0.83</v>
      </c>
      <c r="J123" s="86"/>
    </row>
    <row r="124" spans="2:10" ht="20.25" customHeight="1" x14ac:dyDescent="0.25">
      <c r="B124" s="152" t="s">
        <v>132</v>
      </c>
      <c r="C124" s="151" t="s">
        <v>133</v>
      </c>
      <c r="D124" s="151"/>
      <c r="E124" s="160"/>
      <c r="F124" s="153" t="s">
        <v>73</v>
      </c>
      <c r="G124" s="99">
        <v>2</v>
      </c>
      <c r="H124" s="99">
        <v>1.07</v>
      </c>
      <c r="I124" s="95">
        <f t="shared" si="2"/>
        <v>2.14</v>
      </c>
      <c r="J124" s="86"/>
    </row>
    <row r="125" spans="2:10" ht="18.75" customHeight="1" x14ac:dyDescent="0.25">
      <c r="B125" s="152" t="s">
        <v>124</v>
      </c>
      <c r="C125" s="151" t="s">
        <v>125</v>
      </c>
      <c r="D125" s="151"/>
      <c r="E125" s="160"/>
      <c r="F125" s="153" t="s">
        <v>73</v>
      </c>
      <c r="G125" s="99">
        <v>1</v>
      </c>
      <c r="H125" s="99">
        <v>1.39</v>
      </c>
      <c r="I125" s="95">
        <f t="shared" si="2"/>
        <v>1.39</v>
      </c>
      <c r="J125" s="86"/>
    </row>
    <row r="126" spans="2:10" ht="24.75" customHeight="1" x14ac:dyDescent="0.25">
      <c r="B126" s="152" t="s">
        <v>157</v>
      </c>
      <c r="C126" s="452" t="s">
        <v>158</v>
      </c>
      <c r="D126" s="452"/>
      <c r="E126" s="160"/>
      <c r="F126" s="153" t="s">
        <v>73</v>
      </c>
      <c r="G126" s="99">
        <v>1</v>
      </c>
      <c r="H126" s="99">
        <v>8.41</v>
      </c>
      <c r="I126" s="95">
        <f t="shared" si="2"/>
        <v>8.41</v>
      </c>
      <c r="J126" s="86"/>
    </row>
    <row r="127" spans="2:10" ht="18.75" customHeight="1" x14ac:dyDescent="0.25">
      <c r="B127" s="453" t="s">
        <v>71</v>
      </c>
      <c r="C127" s="454"/>
      <c r="D127" s="454"/>
      <c r="E127" s="454"/>
      <c r="F127" s="454"/>
      <c r="G127" s="454"/>
      <c r="H127" s="454"/>
      <c r="I127" s="96">
        <f>SUM(I120:I126)</f>
        <v>37.82</v>
      </c>
      <c r="J127" s="86"/>
    </row>
    <row r="128" spans="2:10" ht="18.75" customHeight="1" x14ac:dyDescent="0.25">
      <c r="B128" s="455"/>
      <c r="C128" s="456"/>
      <c r="D128" s="456"/>
      <c r="E128" s="456"/>
      <c r="F128" s="456"/>
      <c r="G128" s="456"/>
      <c r="H128" s="456"/>
      <c r="I128" s="457"/>
      <c r="J128" s="86"/>
    </row>
    <row r="129" spans="2:10" ht="18.75" customHeight="1" x14ac:dyDescent="0.25">
      <c r="B129" s="448" t="s">
        <v>65</v>
      </c>
      <c r="C129" s="449"/>
      <c r="D129" s="449"/>
      <c r="E129" s="449"/>
      <c r="F129" s="449"/>
      <c r="G129" s="449"/>
      <c r="H129" s="449"/>
      <c r="I129" s="97">
        <f>I118+I127</f>
        <v>71.13</v>
      </c>
      <c r="J129" s="86"/>
    </row>
    <row r="130" spans="2:10" ht="18.75" customHeight="1" x14ac:dyDescent="0.25">
      <c r="B130" s="448" t="s">
        <v>66</v>
      </c>
      <c r="C130" s="449"/>
      <c r="D130" s="449"/>
      <c r="E130" s="449"/>
      <c r="F130" s="449"/>
      <c r="G130" s="449"/>
      <c r="H130" s="449"/>
      <c r="I130" s="97">
        <f>ROUND(I118*$D$14,2)</f>
        <v>29.8</v>
      </c>
      <c r="J130" s="86"/>
    </row>
    <row r="131" spans="2:10" ht="18.75" customHeight="1" x14ac:dyDescent="0.25">
      <c r="B131" s="450" t="s">
        <v>67</v>
      </c>
      <c r="C131" s="451"/>
      <c r="D131" s="451"/>
      <c r="E131" s="451"/>
      <c r="F131" s="451"/>
      <c r="G131" s="451"/>
      <c r="H131" s="451"/>
      <c r="I131" s="98">
        <f>I129+I130</f>
        <v>100.92999999999999</v>
      </c>
      <c r="J131" s="86"/>
    </row>
    <row r="132" spans="2:10" ht="18.75" customHeight="1" x14ac:dyDescent="0.25">
      <c r="B132" s="117"/>
      <c r="C132" s="118"/>
      <c r="D132" s="118"/>
      <c r="E132" s="118"/>
      <c r="F132" s="118"/>
      <c r="G132" s="118"/>
      <c r="H132" s="118"/>
      <c r="I132" s="119"/>
      <c r="J132" s="86"/>
    </row>
    <row r="133" spans="2:10" ht="18.75" customHeight="1" x14ac:dyDescent="0.25">
      <c r="B133" s="464" t="s">
        <v>164</v>
      </c>
      <c r="C133" s="465"/>
      <c r="D133" s="465"/>
      <c r="E133" s="465"/>
      <c r="F133" s="465"/>
      <c r="G133" s="465"/>
      <c r="H133" s="465"/>
      <c r="I133" s="466"/>
      <c r="J133" s="86"/>
    </row>
    <row r="134" spans="2:10" ht="18.75" customHeight="1" x14ac:dyDescent="0.25">
      <c r="B134" s="467" t="s">
        <v>68</v>
      </c>
      <c r="C134" s="468"/>
      <c r="D134" s="88">
        <f>I154</f>
        <v>104.13</v>
      </c>
      <c r="E134" s="89"/>
      <c r="F134" s="89"/>
      <c r="G134" s="90"/>
      <c r="H134" s="90"/>
      <c r="I134" s="91" t="s">
        <v>74</v>
      </c>
      <c r="J134" s="86"/>
    </row>
    <row r="135" spans="2:10" ht="18.75" customHeight="1" x14ac:dyDescent="0.25">
      <c r="B135" s="458"/>
      <c r="C135" s="459"/>
      <c r="D135" s="459"/>
      <c r="E135" s="459"/>
      <c r="F135" s="459"/>
      <c r="G135" s="459"/>
      <c r="H135" s="459"/>
      <c r="I135" s="460"/>
      <c r="J135" s="86"/>
    </row>
    <row r="136" spans="2:10" ht="18.75" customHeight="1" x14ac:dyDescent="0.25">
      <c r="B136" s="92" t="s">
        <v>55</v>
      </c>
      <c r="C136" s="93" t="s">
        <v>56</v>
      </c>
      <c r="D136" s="93"/>
      <c r="E136" s="93"/>
      <c r="F136" s="93" t="s">
        <v>57</v>
      </c>
      <c r="G136" s="93" t="s">
        <v>58</v>
      </c>
      <c r="H136" s="93" t="s">
        <v>59</v>
      </c>
      <c r="I136" s="94" t="s">
        <v>60</v>
      </c>
      <c r="J136" s="86"/>
    </row>
    <row r="137" spans="2:10" ht="18.75" customHeight="1" x14ac:dyDescent="0.25">
      <c r="B137" s="461" t="s">
        <v>61</v>
      </c>
      <c r="C137" s="462"/>
      <c r="D137" s="462"/>
      <c r="E137" s="462"/>
      <c r="F137" s="462"/>
      <c r="G137" s="462"/>
      <c r="H137" s="462"/>
      <c r="I137" s="463"/>
      <c r="J137" s="86"/>
    </row>
    <row r="138" spans="2:10" ht="18.75" customHeight="1" x14ac:dyDescent="0.25">
      <c r="B138" s="152" t="s">
        <v>128</v>
      </c>
      <c r="C138" s="151" t="s">
        <v>129</v>
      </c>
      <c r="D138" s="159"/>
      <c r="E138" s="160"/>
      <c r="F138" s="153" t="s">
        <v>62</v>
      </c>
      <c r="G138" s="99">
        <v>3</v>
      </c>
      <c r="H138" s="99">
        <f>6.8/1.8946</f>
        <v>3.5891481051409264</v>
      </c>
      <c r="I138" s="95">
        <f>ROUND(G138*H138,2)</f>
        <v>10.77</v>
      </c>
      <c r="J138" s="86"/>
    </row>
    <row r="139" spans="2:10" ht="18.75" customHeight="1" x14ac:dyDescent="0.25">
      <c r="B139" s="152" t="s">
        <v>102</v>
      </c>
      <c r="C139" s="151" t="s">
        <v>72</v>
      </c>
      <c r="D139" s="159"/>
      <c r="E139" s="160"/>
      <c r="F139" s="153" t="s">
        <v>62</v>
      </c>
      <c r="G139" s="99">
        <v>3</v>
      </c>
      <c r="H139" s="99">
        <f>8.96/1.8946</f>
        <v>4.7292304444209865</v>
      </c>
      <c r="I139" s="95">
        <f>ROUND(G139*H139,2)</f>
        <v>14.19</v>
      </c>
      <c r="J139" s="86"/>
    </row>
    <row r="140" spans="2:10" ht="18.75" customHeight="1" x14ac:dyDescent="0.25">
      <c r="B140" s="152" t="s">
        <v>101</v>
      </c>
      <c r="C140" s="151" t="s">
        <v>63</v>
      </c>
      <c r="D140" s="159"/>
      <c r="E140" s="160"/>
      <c r="F140" s="153" t="s">
        <v>62</v>
      </c>
      <c r="G140" s="99">
        <v>2.5</v>
      </c>
      <c r="H140" s="99">
        <f>6.33/1.8946</f>
        <v>3.3410746331679508</v>
      </c>
      <c r="I140" s="95">
        <f>ROUND(G140*H140,2)</f>
        <v>8.35</v>
      </c>
      <c r="J140" s="86"/>
    </row>
    <row r="141" spans="2:10" ht="18.75" customHeight="1" x14ac:dyDescent="0.25">
      <c r="B141" s="453" t="s">
        <v>64</v>
      </c>
      <c r="C141" s="454"/>
      <c r="D141" s="454"/>
      <c r="E141" s="454"/>
      <c r="F141" s="454"/>
      <c r="G141" s="454"/>
      <c r="H141" s="454"/>
      <c r="I141" s="96">
        <f>SUM(I138:I140)</f>
        <v>33.31</v>
      </c>
      <c r="J141" s="86"/>
    </row>
    <row r="142" spans="2:10" ht="18.75" customHeight="1" x14ac:dyDescent="0.25">
      <c r="B142" s="461" t="s">
        <v>70</v>
      </c>
      <c r="C142" s="462"/>
      <c r="D142" s="462"/>
      <c r="E142" s="462"/>
      <c r="F142" s="462"/>
      <c r="G142" s="462"/>
      <c r="H142" s="462"/>
      <c r="I142" s="463"/>
      <c r="J142" s="86"/>
    </row>
    <row r="143" spans="2:10" ht="18.75" customHeight="1" x14ac:dyDescent="0.25">
      <c r="B143" s="152" t="s">
        <v>142</v>
      </c>
      <c r="C143" s="452" t="s">
        <v>143</v>
      </c>
      <c r="D143" s="452"/>
      <c r="E143" s="452"/>
      <c r="F143" s="153" t="s">
        <v>75</v>
      </c>
      <c r="G143" s="99">
        <v>12</v>
      </c>
      <c r="H143" s="99">
        <v>1.45</v>
      </c>
      <c r="I143" s="95">
        <f t="shared" ref="I143:I149" si="3">ROUND(G143*H143,2)</f>
        <v>17.399999999999999</v>
      </c>
      <c r="J143" s="86"/>
    </row>
    <row r="144" spans="2:10" ht="18.75" customHeight="1" x14ac:dyDescent="0.25">
      <c r="B144" s="152" t="s">
        <v>130</v>
      </c>
      <c r="C144" s="452" t="s">
        <v>131</v>
      </c>
      <c r="D144" s="452"/>
      <c r="E144" s="452"/>
      <c r="F144" s="153" t="s">
        <v>73</v>
      </c>
      <c r="G144" s="99">
        <v>1</v>
      </c>
      <c r="H144" s="99">
        <v>1.71</v>
      </c>
      <c r="I144" s="95">
        <f t="shared" si="3"/>
        <v>1.71</v>
      </c>
      <c r="J144" s="86"/>
    </row>
    <row r="145" spans="2:10" ht="18.75" customHeight="1" x14ac:dyDescent="0.25">
      <c r="B145" s="152" t="s">
        <v>126</v>
      </c>
      <c r="C145" s="174" t="s">
        <v>127</v>
      </c>
      <c r="D145" s="174"/>
      <c r="E145" s="160"/>
      <c r="F145" s="153" t="s">
        <v>75</v>
      </c>
      <c r="G145" s="99">
        <v>3</v>
      </c>
      <c r="H145" s="99">
        <v>1.98</v>
      </c>
      <c r="I145" s="95">
        <f t="shared" si="3"/>
        <v>5.94</v>
      </c>
      <c r="J145" s="86"/>
    </row>
    <row r="146" spans="2:10" ht="18.75" customHeight="1" x14ac:dyDescent="0.25">
      <c r="B146" s="152" t="s">
        <v>137</v>
      </c>
      <c r="C146" s="174" t="s">
        <v>138</v>
      </c>
      <c r="D146" s="174"/>
      <c r="E146" s="160"/>
      <c r="F146" s="153" t="s">
        <v>73</v>
      </c>
      <c r="G146" s="99">
        <v>0.15</v>
      </c>
      <c r="H146" s="99">
        <v>5.53</v>
      </c>
      <c r="I146" s="95">
        <f t="shared" si="3"/>
        <v>0.83</v>
      </c>
      <c r="J146" s="86"/>
    </row>
    <row r="147" spans="2:10" ht="18.75" customHeight="1" x14ac:dyDescent="0.25">
      <c r="B147" s="152" t="s">
        <v>132</v>
      </c>
      <c r="C147" s="151" t="s">
        <v>133</v>
      </c>
      <c r="D147" s="151"/>
      <c r="E147" s="160"/>
      <c r="F147" s="153" t="s">
        <v>73</v>
      </c>
      <c r="G147" s="99">
        <v>2</v>
      </c>
      <c r="H147" s="99">
        <v>1.07</v>
      </c>
      <c r="I147" s="95">
        <f t="shared" si="3"/>
        <v>2.14</v>
      </c>
      <c r="J147" s="86"/>
    </row>
    <row r="148" spans="2:10" ht="18.75" customHeight="1" x14ac:dyDescent="0.25">
      <c r="B148" s="152" t="s">
        <v>124</v>
      </c>
      <c r="C148" s="151" t="s">
        <v>125</v>
      </c>
      <c r="D148" s="151"/>
      <c r="E148" s="160"/>
      <c r="F148" s="153" t="s">
        <v>73</v>
      </c>
      <c r="G148" s="99">
        <v>1</v>
      </c>
      <c r="H148" s="99">
        <v>1.39</v>
      </c>
      <c r="I148" s="95">
        <f t="shared" si="3"/>
        <v>1.39</v>
      </c>
      <c r="J148" s="86"/>
    </row>
    <row r="149" spans="2:10" ht="18.75" customHeight="1" x14ac:dyDescent="0.25">
      <c r="B149" s="152" t="s">
        <v>165</v>
      </c>
      <c r="C149" s="452" t="s">
        <v>166</v>
      </c>
      <c r="D149" s="452"/>
      <c r="E149" s="452"/>
      <c r="F149" s="153" t="s">
        <v>73</v>
      </c>
      <c r="G149" s="99">
        <v>1</v>
      </c>
      <c r="H149" s="99">
        <v>11.61</v>
      </c>
      <c r="I149" s="95">
        <f t="shared" si="3"/>
        <v>11.61</v>
      </c>
      <c r="J149" s="86"/>
    </row>
    <row r="150" spans="2:10" ht="18.75" customHeight="1" x14ac:dyDescent="0.25">
      <c r="B150" s="453" t="s">
        <v>71</v>
      </c>
      <c r="C150" s="454"/>
      <c r="D150" s="454"/>
      <c r="E150" s="454"/>
      <c r="F150" s="454"/>
      <c r="G150" s="454"/>
      <c r="H150" s="454"/>
      <c r="I150" s="96">
        <f>SUM(I143:I149)</f>
        <v>41.019999999999996</v>
      </c>
      <c r="J150" s="86"/>
    </row>
    <row r="151" spans="2:10" ht="18.75" customHeight="1" x14ac:dyDescent="0.25">
      <c r="B151" s="455"/>
      <c r="C151" s="456"/>
      <c r="D151" s="456"/>
      <c r="E151" s="456"/>
      <c r="F151" s="456"/>
      <c r="G151" s="456"/>
      <c r="H151" s="456"/>
      <c r="I151" s="457"/>
      <c r="J151" s="86"/>
    </row>
    <row r="152" spans="2:10" ht="18.75" customHeight="1" x14ac:dyDescent="0.25">
      <c r="B152" s="448" t="s">
        <v>65</v>
      </c>
      <c r="C152" s="449"/>
      <c r="D152" s="449"/>
      <c r="E152" s="449"/>
      <c r="F152" s="449"/>
      <c r="G152" s="449"/>
      <c r="H152" s="449"/>
      <c r="I152" s="97">
        <f>I141+I150</f>
        <v>74.33</v>
      </c>
      <c r="J152" s="86"/>
    </row>
    <row r="153" spans="2:10" ht="18.75" customHeight="1" x14ac:dyDescent="0.25">
      <c r="B153" s="448" t="s">
        <v>66</v>
      </c>
      <c r="C153" s="449"/>
      <c r="D153" s="449"/>
      <c r="E153" s="449"/>
      <c r="F153" s="449"/>
      <c r="G153" s="449"/>
      <c r="H153" s="449"/>
      <c r="I153" s="97">
        <f>ROUND(I141*$D$14,2)</f>
        <v>29.8</v>
      </c>
      <c r="J153" s="86"/>
    </row>
    <row r="154" spans="2:10" ht="18.75" customHeight="1" x14ac:dyDescent="0.25">
      <c r="B154" s="450" t="s">
        <v>67</v>
      </c>
      <c r="C154" s="451"/>
      <c r="D154" s="451"/>
      <c r="E154" s="451"/>
      <c r="F154" s="451"/>
      <c r="G154" s="451"/>
      <c r="H154" s="451"/>
      <c r="I154" s="98">
        <f>I152+I153</f>
        <v>104.13</v>
      </c>
      <c r="J154" s="86"/>
    </row>
    <row r="155" spans="2:10" ht="18.75" customHeight="1" x14ac:dyDescent="0.25">
      <c r="B155" s="120"/>
      <c r="C155" s="121"/>
      <c r="D155" s="167"/>
      <c r="E155" s="167"/>
      <c r="F155" s="122"/>
      <c r="G155" s="122"/>
      <c r="H155" s="122"/>
      <c r="I155" s="123"/>
      <c r="J155" s="86"/>
    </row>
    <row r="156" spans="2:10" ht="18.75" customHeight="1" x14ac:dyDescent="0.25">
      <c r="B156" s="117"/>
      <c r="C156" s="118"/>
      <c r="D156" s="118"/>
      <c r="E156" s="118"/>
      <c r="F156" s="118"/>
      <c r="G156" s="118"/>
      <c r="H156" s="118"/>
      <c r="I156" s="119"/>
      <c r="J156" s="86"/>
    </row>
    <row r="157" spans="2:10" ht="18.75" customHeight="1" x14ac:dyDescent="0.25">
      <c r="B157" s="464" t="s">
        <v>162</v>
      </c>
      <c r="C157" s="465"/>
      <c r="D157" s="465"/>
      <c r="E157" s="465"/>
      <c r="F157" s="465"/>
      <c r="G157" s="465"/>
      <c r="H157" s="465"/>
      <c r="I157" s="466"/>
      <c r="J157" s="86"/>
    </row>
    <row r="158" spans="2:10" ht="18.75" customHeight="1" x14ac:dyDescent="0.25">
      <c r="B158" s="467" t="s">
        <v>68</v>
      </c>
      <c r="C158" s="468"/>
      <c r="D158" s="88">
        <f>I170</f>
        <v>46.47</v>
      </c>
      <c r="E158" s="89"/>
      <c r="F158" s="89"/>
      <c r="G158" s="90"/>
      <c r="H158" s="90"/>
      <c r="I158" s="91" t="s">
        <v>74</v>
      </c>
      <c r="J158" s="86"/>
    </row>
    <row r="159" spans="2:10" ht="18.75" customHeight="1" x14ac:dyDescent="0.25">
      <c r="B159" s="458"/>
      <c r="C159" s="459"/>
      <c r="D159" s="459"/>
      <c r="E159" s="459"/>
      <c r="F159" s="459"/>
      <c r="G159" s="459"/>
      <c r="H159" s="459"/>
      <c r="I159" s="460"/>
      <c r="J159" s="86"/>
    </row>
    <row r="160" spans="2:10" ht="18.75" customHeight="1" x14ac:dyDescent="0.25">
      <c r="B160" s="92" t="s">
        <v>55</v>
      </c>
      <c r="C160" s="93" t="s">
        <v>56</v>
      </c>
      <c r="D160" s="93"/>
      <c r="E160" s="93"/>
      <c r="F160" s="93" t="s">
        <v>57</v>
      </c>
      <c r="G160" s="93" t="s">
        <v>58</v>
      </c>
      <c r="H160" s="93" t="s">
        <v>59</v>
      </c>
      <c r="I160" s="94" t="s">
        <v>60</v>
      </c>
      <c r="J160" s="86"/>
    </row>
    <row r="161" spans="2:10" ht="18.75" customHeight="1" x14ac:dyDescent="0.25">
      <c r="B161" s="461" t="s">
        <v>61</v>
      </c>
      <c r="C161" s="462"/>
      <c r="D161" s="462"/>
      <c r="E161" s="462"/>
      <c r="F161" s="462"/>
      <c r="G161" s="462"/>
      <c r="H161" s="462"/>
      <c r="I161" s="463"/>
      <c r="J161" s="86"/>
    </row>
    <row r="162" spans="2:10" ht="18.75" customHeight="1" x14ac:dyDescent="0.25">
      <c r="B162" s="152" t="s">
        <v>102</v>
      </c>
      <c r="C162" s="151" t="s">
        <v>72</v>
      </c>
      <c r="D162" s="159"/>
      <c r="E162" s="160"/>
      <c r="F162" s="153" t="s">
        <v>62</v>
      </c>
      <c r="G162" s="99">
        <v>0.5</v>
      </c>
      <c r="H162" s="99">
        <f>8.96/1.8946</f>
        <v>4.7292304444209865</v>
      </c>
      <c r="I162" s="95">
        <f>ROUND(G162*H162,2)</f>
        <v>2.36</v>
      </c>
      <c r="J162" s="86"/>
    </row>
    <row r="163" spans="2:10" ht="18.75" customHeight="1" x14ac:dyDescent="0.25">
      <c r="B163" s="453" t="s">
        <v>64</v>
      </c>
      <c r="C163" s="454"/>
      <c r="D163" s="454"/>
      <c r="E163" s="454"/>
      <c r="F163" s="454"/>
      <c r="G163" s="454"/>
      <c r="H163" s="454"/>
      <c r="I163" s="96">
        <f>SUM(I162:I162)</f>
        <v>2.36</v>
      </c>
      <c r="J163" s="86"/>
    </row>
    <row r="164" spans="2:10" ht="18.75" customHeight="1" x14ac:dyDescent="0.25">
      <c r="B164" s="461" t="s">
        <v>70</v>
      </c>
      <c r="C164" s="462"/>
      <c r="D164" s="462"/>
      <c r="E164" s="462"/>
      <c r="F164" s="462"/>
      <c r="G164" s="462"/>
      <c r="H164" s="462"/>
      <c r="I164" s="463"/>
      <c r="J164" s="86"/>
    </row>
    <row r="165" spans="2:10" ht="18.75" customHeight="1" x14ac:dyDescent="0.25">
      <c r="B165" s="152" t="s">
        <v>163</v>
      </c>
      <c r="C165" s="154" t="s">
        <v>167</v>
      </c>
      <c r="D165" s="151"/>
      <c r="E165" s="160"/>
      <c r="F165" s="153" t="s">
        <v>73</v>
      </c>
      <c r="G165" s="99">
        <v>1</v>
      </c>
      <c r="H165" s="99">
        <v>42</v>
      </c>
      <c r="I165" s="95">
        <f>ROUND(G165*H165,2)</f>
        <v>42</v>
      </c>
      <c r="J165" s="86"/>
    </row>
    <row r="166" spans="2:10" ht="18.75" customHeight="1" x14ac:dyDescent="0.25">
      <c r="B166" s="453" t="s">
        <v>71</v>
      </c>
      <c r="C166" s="454"/>
      <c r="D166" s="454"/>
      <c r="E166" s="454"/>
      <c r="F166" s="454"/>
      <c r="G166" s="454"/>
      <c r="H166" s="454"/>
      <c r="I166" s="96">
        <f>SUM(I165)</f>
        <v>42</v>
      </c>
      <c r="J166" s="86"/>
    </row>
    <row r="167" spans="2:10" ht="18.75" customHeight="1" x14ac:dyDescent="0.25">
      <c r="B167" s="455"/>
      <c r="C167" s="456"/>
      <c r="D167" s="456"/>
      <c r="E167" s="456"/>
      <c r="F167" s="456"/>
      <c r="G167" s="456"/>
      <c r="H167" s="456"/>
      <c r="I167" s="457"/>
      <c r="J167" s="86"/>
    </row>
    <row r="168" spans="2:10" ht="18.75" customHeight="1" x14ac:dyDescent="0.25">
      <c r="B168" s="448" t="s">
        <v>65</v>
      </c>
      <c r="C168" s="449"/>
      <c r="D168" s="449"/>
      <c r="E168" s="449"/>
      <c r="F168" s="449"/>
      <c r="G168" s="449"/>
      <c r="H168" s="449"/>
      <c r="I168" s="97">
        <f>I163+I166</f>
        <v>44.36</v>
      </c>
      <c r="J168" s="86"/>
    </row>
    <row r="169" spans="2:10" ht="18.75" customHeight="1" x14ac:dyDescent="0.25">
      <c r="B169" s="448" t="s">
        <v>66</v>
      </c>
      <c r="C169" s="449"/>
      <c r="D169" s="449"/>
      <c r="E169" s="449"/>
      <c r="F169" s="449"/>
      <c r="G169" s="449"/>
      <c r="H169" s="449"/>
      <c r="I169" s="97">
        <f>ROUND(I163*$D$14,2)</f>
        <v>2.11</v>
      </c>
      <c r="J169" s="86"/>
    </row>
    <row r="170" spans="2:10" ht="18.75" customHeight="1" x14ac:dyDescent="0.25">
      <c r="B170" s="450" t="s">
        <v>67</v>
      </c>
      <c r="C170" s="451"/>
      <c r="D170" s="451"/>
      <c r="E170" s="451"/>
      <c r="F170" s="451"/>
      <c r="G170" s="451"/>
      <c r="H170" s="451"/>
      <c r="I170" s="98">
        <f>I168+I169</f>
        <v>46.47</v>
      </c>
      <c r="J170" s="86"/>
    </row>
    <row r="171" spans="2:10" ht="18.75" customHeight="1" x14ac:dyDescent="0.25">
      <c r="B171" s="200"/>
      <c r="C171" s="200"/>
      <c r="D171" s="200"/>
      <c r="E171" s="200"/>
      <c r="F171" s="200"/>
      <c r="G171" s="200"/>
      <c r="H171" s="200"/>
      <c r="I171" s="220"/>
      <c r="J171" s="86"/>
    </row>
    <row r="172" spans="2:10" ht="29.25" customHeight="1" x14ac:dyDescent="0.25">
      <c r="B172" s="464" t="s">
        <v>223</v>
      </c>
      <c r="C172" s="465"/>
      <c r="D172" s="465"/>
      <c r="E172" s="465"/>
      <c r="F172" s="465"/>
      <c r="G172" s="465"/>
      <c r="H172" s="465"/>
      <c r="I172" s="466"/>
      <c r="J172" s="86"/>
    </row>
    <row r="173" spans="2:10" ht="18.75" customHeight="1" x14ac:dyDescent="0.25">
      <c r="B173" s="467" t="s">
        <v>68</v>
      </c>
      <c r="C173" s="468"/>
      <c r="D173" s="88">
        <f>I193</f>
        <v>223.31</v>
      </c>
      <c r="E173" s="89"/>
      <c r="F173" s="89"/>
      <c r="G173" s="90"/>
      <c r="H173" s="90"/>
      <c r="I173" s="91" t="s">
        <v>199</v>
      </c>
      <c r="J173" s="86"/>
    </row>
    <row r="174" spans="2:10" ht="18.75" customHeight="1" x14ac:dyDescent="0.25">
      <c r="B174" s="458"/>
      <c r="C174" s="459"/>
      <c r="D174" s="459"/>
      <c r="E174" s="459"/>
      <c r="F174" s="459"/>
      <c r="G174" s="459"/>
      <c r="H174" s="459"/>
      <c r="I174" s="460"/>
      <c r="J174" s="86"/>
    </row>
    <row r="175" spans="2:10" ht="18.75" customHeight="1" x14ac:dyDescent="0.25">
      <c r="B175" s="92" t="s">
        <v>55</v>
      </c>
      <c r="C175" s="93" t="s">
        <v>56</v>
      </c>
      <c r="D175" s="93"/>
      <c r="E175" s="93"/>
      <c r="F175" s="93" t="s">
        <v>57</v>
      </c>
      <c r="G175" s="93" t="s">
        <v>58</v>
      </c>
      <c r="H175" s="93" t="s">
        <v>59</v>
      </c>
      <c r="I175" s="94" t="s">
        <v>60</v>
      </c>
      <c r="J175" s="86"/>
    </row>
    <row r="176" spans="2:10" ht="18.75" customHeight="1" x14ac:dyDescent="0.25">
      <c r="B176" s="461" t="s">
        <v>61</v>
      </c>
      <c r="C176" s="462"/>
      <c r="D176" s="462"/>
      <c r="E176" s="462"/>
      <c r="F176" s="462"/>
      <c r="G176" s="462"/>
      <c r="H176" s="462"/>
      <c r="I176" s="463"/>
      <c r="J176" s="86"/>
    </row>
    <row r="177" spans="2:10" ht="18.75" customHeight="1" x14ac:dyDescent="0.2">
      <c r="B177" s="198" t="s">
        <v>101</v>
      </c>
      <c r="C177" s="197" t="s">
        <v>63</v>
      </c>
      <c r="D177" s="155"/>
      <c r="E177" s="157"/>
      <c r="F177" s="155" t="s">
        <v>62</v>
      </c>
      <c r="G177" s="156">
        <v>2.5</v>
      </c>
      <c r="H177" s="99">
        <f>6.33/1.8946</f>
        <v>3.3410746331679508</v>
      </c>
      <c r="I177" s="95">
        <f>ROUND(G177*H177,2)</f>
        <v>8.35</v>
      </c>
      <c r="J177" s="86"/>
    </row>
    <row r="178" spans="2:10" ht="18.75" customHeight="1" x14ac:dyDescent="0.2">
      <c r="B178" s="158" t="s">
        <v>100</v>
      </c>
      <c r="C178" s="199" t="s">
        <v>99</v>
      </c>
      <c r="D178" s="155"/>
      <c r="E178" s="157"/>
      <c r="F178" s="155" t="s">
        <v>62</v>
      </c>
      <c r="G178" s="156">
        <v>1.5</v>
      </c>
      <c r="H178" s="156">
        <f>8.96/1.8946</f>
        <v>4.7292304444209865</v>
      </c>
      <c r="I178" s="95">
        <f>ROUND(G178*H178,2)</f>
        <v>7.09</v>
      </c>
      <c r="J178" s="86"/>
    </row>
    <row r="179" spans="2:10" ht="18.75" customHeight="1" x14ac:dyDescent="0.25">
      <c r="B179" s="453" t="s">
        <v>64</v>
      </c>
      <c r="C179" s="454"/>
      <c r="D179" s="454"/>
      <c r="E179" s="454"/>
      <c r="F179" s="454"/>
      <c r="G179" s="454"/>
      <c r="H179" s="454"/>
      <c r="I179" s="96">
        <f>SUM(I177:I178)</f>
        <v>15.44</v>
      </c>
      <c r="J179" s="86"/>
    </row>
    <row r="180" spans="2:10" ht="18.75" customHeight="1" x14ac:dyDescent="0.25">
      <c r="B180" s="461" t="s">
        <v>70</v>
      </c>
      <c r="C180" s="462"/>
      <c r="D180" s="462"/>
      <c r="E180" s="462"/>
      <c r="F180" s="462"/>
      <c r="G180" s="462"/>
      <c r="H180" s="462"/>
      <c r="I180" s="463"/>
      <c r="J180" s="86"/>
    </row>
    <row r="181" spans="2:10" s="81" customFormat="1" ht="18.75" customHeight="1" x14ac:dyDescent="0.2">
      <c r="B181" s="233" t="s">
        <v>118</v>
      </c>
      <c r="C181" s="234" t="s">
        <v>119</v>
      </c>
      <c r="D181" s="235"/>
      <c r="E181" s="236"/>
      <c r="F181" s="235" t="s">
        <v>116</v>
      </c>
      <c r="G181" s="237">
        <v>7.1999999999999998E-3</v>
      </c>
      <c r="H181" s="238">
        <v>50</v>
      </c>
      <c r="I181" s="239">
        <f>ROUND(G181*H181,2)</f>
        <v>0.36</v>
      </c>
      <c r="J181" s="103"/>
    </row>
    <row r="182" spans="2:10" s="81" customFormat="1" ht="18.75" customHeight="1" x14ac:dyDescent="0.2">
      <c r="B182" s="240" t="s">
        <v>200</v>
      </c>
      <c r="C182" s="234" t="s">
        <v>201</v>
      </c>
      <c r="D182" s="241"/>
      <c r="E182" s="242"/>
      <c r="F182" s="235" t="s">
        <v>75</v>
      </c>
      <c r="G182" s="238">
        <v>2.5</v>
      </c>
      <c r="H182" s="238">
        <v>17.899999999999999</v>
      </c>
      <c r="I182" s="239">
        <f t="shared" ref="I182:I188" si="4">ROUND(G182*H182,2)</f>
        <v>44.75</v>
      </c>
      <c r="J182" s="103"/>
    </row>
    <row r="183" spans="2:10" s="81" customFormat="1" ht="18.75" customHeight="1" x14ac:dyDescent="0.2">
      <c r="B183" s="240" t="s">
        <v>202</v>
      </c>
      <c r="C183" s="234" t="s">
        <v>203</v>
      </c>
      <c r="D183" s="241"/>
      <c r="E183" s="242"/>
      <c r="F183" s="235" t="s">
        <v>95</v>
      </c>
      <c r="G183" s="238">
        <v>0.49</v>
      </c>
      <c r="H183" s="238">
        <v>0.87</v>
      </c>
      <c r="I183" s="239">
        <f t="shared" si="4"/>
        <v>0.43</v>
      </c>
      <c r="J183" s="103"/>
    </row>
    <row r="184" spans="2:10" s="81" customFormat="1" ht="18.75" customHeight="1" x14ac:dyDescent="0.2">
      <c r="B184" s="233" t="s">
        <v>120</v>
      </c>
      <c r="C184" s="234" t="s">
        <v>121</v>
      </c>
      <c r="D184" s="235"/>
      <c r="E184" s="236"/>
      <c r="F184" s="235" t="s">
        <v>95</v>
      </c>
      <c r="G184" s="238">
        <v>2.0299999999999998</v>
      </c>
      <c r="H184" s="238">
        <v>0.63</v>
      </c>
      <c r="I184" s="239">
        <f t="shared" si="4"/>
        <v>1.28</v>
      </c>
      <c r="J184" s="103"/>
    </row>
    <row r="185" spans="2:10" s="81" customFormat="1" ht="18.75" customHeight="1" x14ac:dyDescent="0.2">
      <c r="B185" s="240" t="s">
        <v>204</v>
      </c>
      <c r="C185" s="234" t="s">
        <v>205</v>
      </c>
      <c r="D185" s="241"/>
      <c r="E185" s="242"/>
      <c r="F185" s="235" t="s">
        <v>73</v>
      </c>
      <c r="G185" s="238">
        <v>1.78</v>
      </c>
      <c r="H185" s="238">
        <v>5.15</v>
      </c>
      <c r="I185" s="239">
        <f t="shared" si="4"/>
        <v>9.17</v>
      </c>
      <c r="J185" s="103"/>
    </row>
    <row r="186" spans="2:10" s="81" customFormat="1" ht="18.75" customHeight="1" x14ac:dyDescent="0.2">
      <c r="B186" s="240" t="s">
        <v>206</v>
      </c>
      <c r="C186" s="234" t="s">
        <v>207</v>
      </c>
      <c r="D186" s="241"/>
      <c r="E186" s="242"/>
      <c r="F186" s="235" t="s">
        <v>73</v>
      </c>
      <c r="G186" s="238">
        <v>0.59</v>
      </c>
      <c r="H186" s="238">
        <v>46.17</v>
      </c>
      <c r="I186" s="239">
        <f t="shared" si="4"/>
        <v>27.24</v>
      </c>
      <c r="J186" s="103"/>
    </row>
    <row r="187" spans="2:10" s="81" customFormat="1" ht="18.75" customHeight="1" x14ac:dyDescent="0.2">
      <c r="B187" s="240" t="s">
        <v>115</v>
      </c>
      <c r="C187" s="234" t="s">
        <v>224</v>
      </c>
      <c r="D187" s="241"/>
      <c r="E187" s="242"/>
      <c r="F187" s="235" t="s">
        <v>73</v>
      </c>
      <c r="G187" s="243">
        <v>1</v>
      </c>
      <c r="H187" s="244">
        <v>26.93</v>
      </c>
      <c r="I187" s="239">
        <f t="shared" si="4"/>
        <v>26.93</v>
      </c>
      <c r="J187" s="103"/>
    </row>
    <row r="188" spans="2:10" ht="18.75" customHeight="1" x14ac:dyDescent="0.2">
      <c r="B188" s="229" t="s">
        <v>208</v>
      </c>
      <c r="C188" s="234" t="s">
        <v>209</v>
      </c>
      <c r="D188" s="234"/>
      <c r="E188" s="234"/>
      <c r="F188" s="235" t="s">
        <v>117</v>
      </c>
      <c r="G188" s="156">
        <v>1</v>
      </c>
      <c r="H188" s="156">
        <v>83.9</v>
      </c>
      <c r="I188" s="95">
        <f t="shared" si="4"/>
        <v>83.9</v>
      </c>
      <c r="J188" s="86"/>
    </row>
    <row r="189" spans="2:10" ht="18.75" customHeight="1" x14ac:dyDescent="0.25">
      <c r="B189" s="453" t="s">
        <v>71</v>
      </c>
      <c r="C189" s="454"/>
      <c r="D189" s="454"/>
      <c r="E189" s="454"/>
      <c r="F189" s="454"/>
      <c r="G189" s="454"/>
      <c r="H189" s="454"/>
      <c r="I189" s="96">
        <f>SUM(I181:J188)</f>
        <v>194.06</v>
      </c>
      <c r="J189" s="86"/>
    </row>
    <row r="190" spans="2:10" ht="18.75" customHeight="1" x14ac:dyDescent="0.25">
      <c r="B190" s="455"/>
      <c r="C190" s="456"/>
      <c r="D190" s="456"/>
      <c r="E190" s="456"/>
      <c r="F190" s="456"/>
      <c r="G190" s="456"/>
      <c r="H190" s="456"/>
      <c r="I190" s="457"/>
      <c r="J190" s="86"/>
    </row>
    <row r="191" spans="2:10" ht="18.75" customHeight="1" x14ac:dyDescent="0.25">
      <c r="B191" s="448" t="s">
        <v>65</v>
      </c>
      <c r="C191" s="449"/>
      <c r="D191" s="449"/>
      <c r="E191" s="449"/>
      <c r="F191" s="449"/>
      <c r="G191" s="449"/>
      <c r="H191" s="449"/>
      <c r="I191" s="97">
        <f>I179+I189</f>
        <v>209.5</v>
      </c>
      <c r="J191" s="86"/>
    </row>
    <row r="192" spans="2:10" ht="18.75" customHeight="1" x14ac:dyDescent="0.25">
      <c r="B192" s="448" t="s">
        <v>66</v>
      </c>
      <c r="C192" s="449"/>
      <c r="D192" s="449"/>
      <c r="E192" s="449"/>
      <c r="F192" s="449"/>
      <c r="G192" s="449"/>
      <c r="H192" s="449"/>
      <c r="I192" s="97">
        <f>ROUND(I179*$D$14,2)</f>
        <v>13.81</v>
      </c>
      <c r="J192" s="86"/>
    </row>
    <row r="193" spans="2:10" ht="18.75" customHeight="1" x14ac:dyDescent="0.25">
      <c r="B193" s="450" t="s">
        <v>67</v>
      </c>
      <c r="C193" s="451"/>
      <c r="D193" s="451"/>
      <c r="E193" s="451"/>
      <c r="F193" s="451"/>
      <c r="G193" s="451"/>
      <c r="H193" s="451"/>
      <c r="I193" s="98">
        <f>I191+I192</f>
        <v>223.31</v>
      </c>
      <c r="J193" s="86"/>
    </row>
    <row r="194" spans="2:10" ht="18" customHeight="1" x14ac:dyDescent="0.25">
      <c r="B194" s="103"/>
      <c r="C194" s="103"/>
      <c r="D194" s="103"/>
      <c r="E194" s="103"/>
      <c r="F194" s="103"/>
      <c r="G194" s="103"/>
      <c r="H194" s="103"/>
      <c r="I194" s="103"/>
      <c r="J194" s="86"/>
    </row>
    <row r="195" spans="2:10" ht="42" customHeight="1" x14ac:dyDescent="0.25">
      <c r="B195" s="464" t="s">
        <v>195</v>
      </c>
      <c r="C195" s="465"/>
      <c r="D195" s="465"/>
      <c r="E195" s="465"/>
      <c r="F195" s="465"/>
      <c r="G195" s="465"/>
      <c r="H195" s="465"/>
      <c r="I195" s="466"/>
    </row>
    <row r="196" spans="2:10" ht="18" customHeight="1" x14ac:dyDescent="0.25">
      <c r="B196" s="467" t="s">
        <v>68</v>
      </c>
      <c r="C196" s="468"/>
      <c r="D196" s="88">
        <f>I221</f>
        <v>120.69</v>
      </c>
      <c r="E196" s="89"/>
      <c r="F196" s="89"/>
      <c r="G196" s="90"/>
      <c r="H196" s="90"/>
      <c r="I196" s="91" t="s">
        <v>98</v>
      </c>
    </row>
    <row r="197" spans="2:10" ht="18" customHeight="1" x14ac:dyDescent="0.25">
      <c r="B197" s="458"/>
      <c r="C197" s="459"/>
      <c r="D197" s="459"/>
      <c r="E197" s="459"/>
      <c r="F197" s="459"/>
      <c r="G197" s="459"/>
      <c r="H197" s="459"/>
      <c r="I197" s="460"/>
    </row>
    <row r="198" spans="2:10" ht="18" customHeight="1" x14ac:dyDescent="0.25">
      <c r="B198" s="92" t="s">
        <v>55</v>
      </c>
      <c r="C198" s="93" t="s">
        <v>56</v>
      </c>
      <c r="D198" s="93"/>
      <c r="E198" s="93"/>
      <c r="F198" s="93" t="s">
        <v>57</v>
      </c>
      <c r="G198" s="93" t="s">
        <v>58</v>
      </c>
      <c r="H198" s="93" t="s">
        <v>59</v>
      </c>
      <c r="I198" s="94" t="s">
        <v>60</v>
      </c>
    </row>
    <row r="199" spans="2:10" ht="18" customHeight="1" x14ac:dyDescent="0.25">
      <c r="B199" s="461" t="s">
        <v>61</v>
      </c>
      <c r="C199" s="462"/>
      <c r="D199" s="462"/>
      <c r="E199" s="462"/>
      <c r="F199" s="462"/>
      <c r="G199" s="462"/>
      <c r="H199" s="462"/>
      <c r="I199" s="463"/>
    </row>
    <row r="200" spans="2:10" ht="18" customHeight="1" x14ac:dyDescent="0.2">
      <c r="B200" s="179" t="s">
        <v>169</v>
      </c>
      <c r="C200" s="178" t="s">
        <v>170</v>
      </c>
      <c r="D200" s="201"/>
      <c r="E200" s="202"/>
      <c r="F200" s="180" t="s">
        <v>62</v>
      </c>
      <c r="G200" s="99">
        <v>1.2</v>
      </c>
      <c r="H200" s="99">
        <f>6.33/1.8946</f>
        <v>3.3410746331679508</v>
      </c>
      <c r="I200" s="99">
        <f>ROUND(G200*H200,2)</f>
        <v>4.01</v>
      </c>
    </row>
    <row r="201" spans="2:10" ht="18" customHeight="1" x14ac:dyDescent="0.2">
      <c r="B201" s="179" t="s">
        <v>171</v>
      </c>
      <c r="C201" s="178" t="s">
        <v>172</v>
      </c>
      <c r="D201" s="201"/>
      <c r="E201" s="202"/>
      <c r="F201" s="180" t="s">
        <v>62</v>
      </c>
      <c r="G201" s="99">
        <v>1.8</v>
      </c>
      <c r="H201" s="99">
        <f>8.96/1.8946</f>
        <v>4.7292304444209865</v>
      </c>
      <c r="I201" s="99">
        <f>ROUND(G201*H201,2)</f>
        <v>8.51</v>
      </c>
    </row>
    <row r="202" spans="2:10" ht="18" customHeight="1" x14ac:dyDescent="0.2">
      <c r="B202" s="158" t="s">
        <v>100</v>
      </c>
      <c r="C202" s="181" t="s">
        <v>99</v>
      </c>
      <c r="D202" s="155"/>
      <c r="E202" s="157"/>
      <c r="F202" s="155" t="s">
        <v>62</v>
      </c>
      <c r="G202" s="99">
        <v>0.8</v>
      </c>
      <c r="H202" s="99">
        <f>8.96/1.8946</f>
        <v>4.7292304444209865</v>
      </c>
      <c r="I202" s="99">
        <f>ROUND(G202*H202,2)</f>
        <v>3.78</v>
      </c>
    </row>
    <row r="203" spans="2:10" ht="18" customHeight="1" x14ac:dyDescent="0.2">
      <c r="B203" s="179" t="s">
        <v>101</v>
      </c>
      <c r="C203" s="178" t="s">
        <v>63</v>
      </c>
      <c r="D203" s="155"/>
      <c r="E203" s="157"/>
      <c r="F203" s="155" t="s">
        <v>62</v>
      </c>
      <c r="G203" s="99">
        <v>0.3</v>
      </c>
      <c r="H203" s="99">
        <f>6.33/1.8946</f>
        <v>3.3410746331679508</v>
      </c>
      <c r="I203" s="99">
        <f>ROUND(G203*H203,2)</f>
        <v>1</v>
      </c>
    </row>
    <row r="204" spans="2:10" ht="18" customHeight="1" x14ac:dyDescent="0.2">
      <c r="B204" s="179" t="s">
        <v>196</v>
      </c>
      <c r="C204" s="178" t="s">
        <v>173</v>
      </c>
      <c r="D204" s="201"/>
      <c r="E204" s="203"/>
      <c r="F204" s="180" t="s">
        <v>62</v>
      </c>
      <c r="G204" s="99">
        <v>0.8</v>
      </c>
      <c r="H204" s="99">
        <f>8.96/1.8946</f>
        <v>4.7292304444209865</v>
      </c>
      <c r="I204" s="99">
        <f>ROUND(G204*H204,2)</f>
        <v>3.78</v>
      </c>
    </row>
    <row r="205" spans="2:10" ht="18" customHeight="1" x14ac:dyDescent="0.25">
      <c r="B205" s="453" t="s">
        <v>64</v>
      </c>
      <c r="C205" s="454"/>
      <c r="D205" s="454"/>
      <c r="E205" s="454"/>
      <c r="F205" s="454"/>
      <c r="G205" s="454"/>
      <c r="H205" s="454"/>
      <c r="I205" s="96">
        <f>SUM(I200:I204)</f>
        <v>21.080000000000002</v>
      </c>
    </row>
    <row r="206" spans="2:10" ht="18" customHeight="1" x14ac:dyDescent="0.25">
      <c r="B206" s="461" t="s">
        <v>70</v>
      </c>
      <c r="C206" s="462"/>
      <c r="D206" s="462"/>
      <c r="E206" s="462"/>
      <c r="F206" s="462"/>
      <c r="G206" s="462"/>
      <c r="H206" s="462"/>
      <c r="I206" s="463"/>
    </row>
    <row r="207" spans="2:10" ht="18" customHeight="1" x14ac:dyDescent="0.2">
      <c r="B207" s="179" t="s">
        <v>174</v>
      </c>
      <c r="C207" s="178" t="s">
        <v>119</v>
      </c>
      <c r="D207" s="201"/>
      <c r="E207" s="203"/>
      <c r="F207" s="180" t="s">
        <v>175</v>
      </c>
      <c r="G207" s="204">
        <f>0.006</f>
        <v>6.0000000000000001E-3</v>
      </c>
      <c r="H207" s="161">
        <v>50</v>
      </c>
      <c r="I207" s="95">
        <f t="shared" ref="I207:I216" si="5">ROUND(G207*H207,2)</f>
        <v>0.3</v>
      </c>
    </row>
    <row r="208" spans="2:10" ht="18" customHeight="1" x14ac:dyDescent="0.2">
      <c r="B208" s="179" t="s">
        <v>176</v>
      </c>
      <c r="C208" s="178" t="s">
        <v>177</v>
      </c>
      <c r="D208" s="201"/>
      <c r="E208" s="203"/>
      <c r="F208" s="180" t="s">
        <v>178</v>
      </c>
      <c r="G208" s="99">
        <v>4</v>
      </c>
      <c r="H208" s="99">
        <v>0.12</v>
      </c>
      <c r="I208" s="95">
        <f t="shared" si="5"/>
        <v>0.48</v>
      </c>
    </row>
    <row r="209" spans="2:9" ht="21" customHeight="1" x14ac:dyDescent="0.2">
      <c r="B209" s="179" t="s">
        <v>179</v>
      </c>
      <c r="C209" s="452" t="s">
        <v>180</v>
      </c>
      <c r="D209" s="452"/>
      <c r="E209" s="203"/>
      <c r="F209" s="180" t="s">
        <v>75</v>
      </c>
      <c r="G209" s="99">
        <v>0.9</v>
      </c>
      <c r="H209" s="99">
        <v>26.5</v>
      </c>
      <c r="I209" s="95">
        <f t="shared" si="5"/>
        <v>23.85</v>
      </c>
    </row>
    <row r="210" spans="2:9" ht="18" customHeight="1" x14ac:dyDescent="0.2">
      <c r="B210" s="179" t="s">
        <v>120</v>
      </c>
      <c r="C210" s="178" t="s">
        <v>181</v>
      </c>
      <c r="D210" s="201"/>
      <c r="E210" s="203"/>
      <c r="F210" s="180" t="s">
        <v>95</v>
      </c>
      <c r="G210" s="99">
        <v>1.2</v>
      </c>
      <c r="H210" s="99">
        <v>0.63</v>
      </c>
      <c r="I210" s="95">
        <f t="shared" si="5"/>
        <v>0.76</v>
      </c>
    </row>
    <row r="211" spans="2:9" ht="18" customHeight="1" x14ac:dyDescent="0.25">
      <c r="B211" s="179" t="s">
        <v>197</v>
      </c>
      <c r="C211" s="452" t="s">
        <v>182</v>
      </c>
      <c r="D211" s="452"/>
      <c r="E211" s="452"/>
      <c r="F211" s="180" t="s">
        <v>183</v>
      </c>
      <c r="G211" s="99">
        <v>0.2</v>
      </c>
      <c r="H211" s="99">
        <v>36.76</v>
      </c>
      <c r="I211" s="95">
        <f t="shared" si="5"/>
        <v>7.35</v>
      </c>
    </row>
    <row r="212" spans="2:9" ht="18" customHeight="1" x14ac:dyDescent="0.2">
      <c r="B212" s="179" t="s">
        <v>184</v>
      </c>
      <c r="C212" s="178" t="s">
        <v>185</v>
      </c>
      <c r="D212" s="201"/>
      <c r="E212" s="203"/>
      <c r="F212" s="180" t="s">
        <v>178</v>
      </c>
      <c r="G212" s="99">
        <v>4</v>
      </c>
      <c r="H212" s="99">
        <v>3.13</v>
      </c>
      <c r="I212" s="95">
        <f t="shared" si="5"/>
        <v>12.52</v>
      </c>
    </row>
    <row r="213" spans="2:9" ht="18" customHeight="1" x14ac:dyDescent="0.2">
      <c r="B213" s="177" t="s">
        <v>186</v>
      </c>
      <c r="C213" s="178" t="s">
        <v>187</v>
      </c>
      <c r="D213" s="201"/>
      <c r="E213" s="203"/>
      <c r="F213" s="180" t="s">
        <v>95</v>
      </c>
      <c r="G213" s="99">
        <v>0.5</v>
      </c>
      <c r="H213" s="99">
        <v>54.69</v>
      </c>
      <c r="I213" s="95">
        <f t="shared" si="5"/>
        <v>27.35</v>
      </c>
    </row>
    <row r="214" spans="2:9" ht="18" customHeight="1" x14ac:dyDescent="0.2">
      <c r="B214" s="179" t="s">
        <v>188</v>
      </c>
      <c r="C214" s="178" t="s">
        <v>189</v>
      </c>
      <c r="D214" s="201"/>
      <c r="E214" s="203"/>
      <c r="F214" s="180" t="s">
        <v>190</v>
      </c>
      <c r="G214" s="99">
        <v>0.3</v>
      </c>
      <c r="H214" s="99">
        <v>19.399999999999999</v>
      </c>
      <c r="I214" s="95">
        <f t="shared" si="5"/>
        <v>5.82</v>
      </c>
    </row>
    <row r="215" spans="2:9" ht="18" customHeight="1" x14ac:dyDescent="0.2">
      <c r="B215" s="179" t="s">
        <v>191</v>
      </c>
      <c r="C215" s="178" t="s">
        <v>192</v>
      </c>
      <c r="D215" s="201"/>
      <c r="E215" s="203"/>
      <c r="F215" s="180" t="s">
        <v>183</v>
      </c>
      <c r="G215" s="99">
        <v>0.04</v>
      </c>
      <c r="H215" s="99">
        <v>9.52</v>
      </c>
      <c r="I215" s="95">
        <f t="shared" si="5"/>
        <v>0.38</v>
      </c>
    </row>
    <row r="216" spans="2:9" ht="18" customHeight="1" x14ac:dyDescent="0.2">
      <c r="B216" s="179" t="s">
        <v>193</v>
      </c>
      <c r="C216" s="178" t="s">
        <v>194</v>
      </c>
      <c r="D216" s="201"/>
      <c r="E216" s="202"/>
      <c r="F216" s="180" t="s">
        <v>178</v>
      </c>
      <c r="G216" s="99">
        <v>1.1000000000000001</v>
      </c>
      <c r="H216" s="99">
        <v>1.76</v>
      </c>
      <c r="I216" s="95">
        <f t="shared" si="5"/>
        <v>1.94</v>
      </c>
    </row>
    <row r="217" spans="2:9" ht="18" customHeight="1" x14ac:dyDescent="0.25">
      <c r="B217" s="453" t="s">
        <v>71</v>
      </c>
      <c r="C217" s="454"/>
      <c r="D217" s="454"/>
      <c r="E217" s="454"/>
      <c r="F217" s="454"/>
      <c r="G217" s="454"/>
      <c r="H217" s="454"/>
      <c r="I217" s="96">
        <f>SUM(I207:I216)</f>
        <v>80.75</v>
      </c>
    </row>
    <row r="218" spans="2:9" ht="18" customHeight="1" x14ac:dyDescent="0.25">
      <c r="B218" s="455"/>
      <c r="C218" s="456"/>
      <c r="D218" s="456"/>
      <c r="E218" s="456"/>
      <c r="F218" s="456"/>
      <c r="G218" s="456"/>
      <c r="H218" s="456"/>
      <c r="I218" s="457"/>
    </row>
    <row r="219" spans="2:9" ht="18" customHeight="1" x14ac:dyDescent="0.25">
      <c r="B219" s="448" t="s">
        <v>65</v>
      </c>
      <c r="C219" s="449"/>
      <c r="D219" s="449"/>
      <c r="E219" s="449"/>
      <c r="F219" s="449"/>
      <c r="G219" s="449"/>
      <c r="H219" s="449"/>
      <c r="I219" s="97">
        <f>I205+I217</f>
        <v>101.83</v>
      </c>
    </row>
    <row r="220" spans="2:9" ht="18" customHeight="1" x14ac:dyDescent="0.25">
      <c r="B220" s="448" t="s">
        <v>66</v>
      </c>
      <c r="C220" s="449"/>
      <c r="D220" s="449"/>
      <c r="E220" s="449"/>
      <c r="F220" s="449"/>
      <c r="G220" s="449"/>
      <c r="H220" s="449"/>
      <c r="I220" s="97">
        <f>ROUND(I205*$D$14,2)</f>
        <v>18.86</v>
      </c>
    </row>
    <row r="221" spans="2:9" ht="18" customHeight="1" x14ac:dyDescent="0.25">
      <c r="B221" s="450" t="s">
        <v>67</v>
      </c>
      <c r="C221" s="451"/>
      <c r="D221" s="451"/>
      <c r="E221" s="451"/>
      <c r="F221" s="451"/>
      <c r="G221" s="451"/>
      <c r="H221" s="451"/>
      <c r="I221" s="98">
        <f>I219+I220</f>
        <v>120.69</v>
      </c>
    </row>
    <row r="222" spans="2:9" ht="18" customHeight="1" x14ac:dyDescent="0.25">
      <c r="B222" s="464" t="s">
        <v>231</v>
      </c>
      <c r="C222" s="465"/>
      <c r="D222" s="465"/>
      <c r="E222" s="465"/>
      <c r="F222" s="465"/>
      <c r="G222" s="465"/>
      <c r="H222" s="465"/>
      <c r="I222" s="466"/>
    </row>
    <row r="223" spans="2:9" ht="18" customHeight="1" x14ac:dyDescent="0.25">
      <c r="B223" s="467" t="s">
        <v>68</v>
      </c>
      <c r="C223" s="468"/>
      <c r="D223" s="88">
        <f>I237</f>
        <v>48.48</v>
      </c>
      <c r="E223" s="89"/>
      <c r="F223" s="89"/>
      <c r="G223" s="90"/>
      <c r="H223" s="90"/>
      <c r="I223" s="91" t="s">
        <v>74</v>
      </c>
    </row>
    <row r="224" spans="2:9" ht="18" customHeight="1" x14ac:dyDescent="0.25">
      <c r="B224" s="458"/>
      <c r="C224" s="459"/>
      <c r="D224" s="459"/>
      <c r="E224" s="459"/>
      <c r="F224" s="459"/>
      <c r="G224" s="459"/>
      <c r="H224" s="459"/>
      <c r="I224" s="460"/>
    </row>
    <row r="225" spans="2:9" ht="18" customHeight="1" x14ac:dyDescent="0.25">
      <c r="B225" s="92" t="s">
        <v>55</v>
      </c>
      <c r="C225" s="93" t="s">
        <v>56</v>
      </c>
      <c r="D225" s="93"/>
      <c r="E225" s="93"/>
      <c r="F225" s="93" t="s">
        <v>57</v>
      </c>
      <c r="G225" s="93" t="s">
        <v>58</v>
      </c>
      <c r="H225" s="93" t="s">
        <v>59</v>
      </c>
      <c r="I225" s="94" t="s">
        <v>60</v>
      </c>
    </row>
    <row r="226" spans="2:9" ht="18" customHeight="1" x14ac:dyDescent="0.25">
      <c r="B226" s="461" t="s">
        <v>61</v>
      </c>
      <c r="C226" s="462"/>
      <c r="D226" s="462"/>
      <c r="E226" s="462"/>
      <c r="F226" s="462"/>
      <c r="G226" s="462"/>
      <c r="H226" s="462"/>
      <c r="I226" s="463"/>
    </row>
    <row r="227" spans="2:9" ht="18" customHeight="1" x14ac:dyDescent="0.25">
      <c r="B227" s="262" t="s">
        <v>101</v>
      </c>
      <c r="C227" s="259" t="s">
        <v>63</v>
      </c>
      <c r="D227" s="159"/>
      <c r="E227" s="160"/>
      <c r="F227" s="263" t="s">
        <v>62</v>
      </c>
      <c r="G227" s="99">
        <v>0.4</v>
      </c>
      <c r="H227" s="99">
        <f>6.33/1.8946</f>
        <v>3.3410746331679508</v>
      </c>
      <c r="I227" s="95">
        <f>ROUND(G227*H227,2)</f>
        <v>1.34</v>
      </c>
    </row>
    <row r="228" spans="2:9" ht="18" customHeight="1" x14ac:dyDescent="0.25">
      <c r="B228" s="262" t="s">
        <v>102</v>
      </c>
      <c r="C228" s="259" t="s">
        <v>72</v>
      </c>
      <c r="D228" s="159"/>
      <c r="E228" s="160"/>
      <c r="F228" s="263" t="s">
        <v>62</v>
      </c>
      <c r="G228" s="99">
        <v>0.4</v>
      </c>
      <c r="H228" s="99">
        <f>9/1.8946</f>
        <v>4.7503430803335798</v>
      </c>
      <c r="I228" s="95">
        <f>ROUND(G228*H228,2)</f>
        <v>1.9</v>
      </c>
    </row>
    <row r="229" spans="2:9" ht="18" customHeight="1" x14ac:dyDescent="0.25">
      <c r="B229" s="453" t="s">
        <v>64</v>
      </c>
      <c r="C229" s="454"/>
      <c r="D229" s="454"/>
      <c r="E229" s="454"/>
      <c r="F229" s="454"/>
      <c r="G229" s="454"/>
      <c r="H229" s="454"/>
      <c r="I229" s="96">
        <f>SUM(I227:I228)</f>
        <v>3.24</v>
      </c>
    </row>
    <row r="230" spans="2:9" ht="18" customHeight="1" x14ac:dyDescent="0.25">
      <c r="B230" s="461" t="s">
        <v>70</v>
      </c>
      <c r="C230" s="462"/>
      <c r="D230" s="462"/>
      <c r="E230" s="462"/>
      <c r="F230" s="462"/>
      <c r="G230" s="462"/>
      <c r="H230" s="462"/>
      <c r="I230" s="463"/>
    </row>
    <row r="231" spans="2:9" ht="18" customHeight="1" x14ac:dyDescent="0.25">
      <c r="B231" s="262" t="s">
        <v>122</v>
      </c>
      <c r="C231" s="459" t="s">
        <v>232</v>
      </c>
      <c r="D231" s="459"/>
      <c r="E231" s="459"/>
      <c r="F231" s="263" t="s">
        <v>73</v>
      </c>
      <c r="G231" s="99">
        <v>1</v>
      </c>
      <c r="H231" s="99">
        <v>36.19</v>
      </c>
      <c r="I231" s="95">
        <f>ROUND(G231*H231,2)</f>
        <v>36.19</v>
      </c>
    </row>
    <row r="232" spans="2:9" ht="18" customHeight="1" x14ac:dyDescent="0.25">
      <c r="B232" s="262" t="s">
        <v>123</v>
      </c>
      <c r="C232" s="452" t="s">
        <v>233</v>
      </c>
      <c r="D232" s="452"/>
      <c r="E232" s="452"/>
      <c r="F232" s="263" t="s">
        <v>73</v>
      </c>
      <c r="G232" s="99">
        <v>1</v>
      </c>
      <c r="H232" s="99">
        <v>6.15</v>
      </c>
      <c r="I232" s="95">
        <f>ROUND(G232*H232,2)</f>
        <v>6.15</v>
      </c>
    </row>
    <row r="233" spans="2:9" ht="18" customHeight="1" x14ac:dyDescent="0.25">
      <c r="B233" s="453" t="s">
        <v>71</v>
      </c>
      <c r="C233" s="454"/>
      <c r="D233" s="454"/>
      <c r="E233" s="454"/>
      <c r="F233" s="454"/>
      <c r="G233" s="454"/>
      <c r="H233" s="454"/>
      <c r="I233" s="96">
        <f>SUM(I231:I232)</f>
        <v>42.339999999999996</v>
      </c>
    </row>
    <row r="234" spans="2:9" ht="18" customHeight="1" x14ac:dyDescent="0.25">
      <c r="B234" s="455"/>
      <c r="C234" s="456"/>
      <c r="D234" s="456"/>
      <c r="E234" s="456"/>
      <c r="F234" s="456"/>
      <c r="G234" s="456"/>
      <c r="H234" s="456"/>
      <c r="I234" s="457"/>
    </row>
    <row r="235" spans="2:9" ht="18" customHeight="1" x14ac:dyDescent="0.25">
      <c r="B235" s="448" t="s">
        <v>65</v>
      </c>
      <c r="C235" s="449"/>
      <c r="D235" s="449"/>
      <c r="E235" s="449"/>
      <c r="F235" s="449"/>
      <c r="G235" s="449"/>
      <c r="H235" s="449"/>
      <c r="I235" s="97">
        <f>I229+I233</f>
        <v>45.58</v>
      </c>
    </row>
    <row r="236" spans="2:9" ht="18" customHeight="1" x14ac:dyDescent="0.25">
      <c r="B236" s="448" t="s">
        <v>66</v>
      </c>
      <c r="C236" s="449"/>
      <c r="D236" s="449"/>
      <c r="E236" s="449"/>
      <c r="F236" s="449"/>
      <c r="G236" s="449"/>
      <c r="H236" s="449"/>
      <c r="I236" s="97">
        <f>ROUND(I229*$D$14,2)</f>
        <v>2.9</v>
      </c>
    </row>
    <row r="237" spans="2:9" ht="18" customHeight="1" x14ac:dyDescent="0.25">
      <c r="B237" s="450" t="s">
        <v>67</v>
      </c>
      <c r="C237" s="451"/>
      <c r="D237" s="451"/>
      <c r="E237" s="451"/>
      <c r="F237" s="451"/>
      <c r="G237" s="451"/>
      <c r="H237" s="451"/>
      <c r="I237" s="98">
        <f>I235+I236</f>
        <v>48.48</v>
      </c>
    </row>
    <row r="238" spans="2:9" ht="18" customHeight="1" x14ac:dyDescent="0.25">
      <c r="B238" s="162"/>
      <c r="C238" s="163"/>
      <c r="D238" s="164"/>
      <c r="E238" s="164"/>
      <c r="F238" s="165"/>
      <c r="G238" s="165"/>
      <c r="H238" s="165"/>
      <c r="I238" s="166"/>
    </row>
    <row r="239" spans="2:9" ht="18" customHeight="1" x14ac:dyDescent="0.25">
      <c r="B239" s="464" t="s">
        <v>234</v>
      </c>
      <c r="C239" s="465"/>
      <c r="D239" s="465"/>
      <c r="E239" s="465"/>
      <c r="F239" s="465"/>
      <c r="G239" s="465"/>
      <c r="H239" s="465"/>
      <c r="I239" s="466"/>
    </row>
    <row r="240" spans="2:9" ht="18" customHeight="1" x14ac:dyDescent="0.25">
      <c r="B240" s="467" t="s">
        <v>68</v>
      </c>
      <c r="C240" s="468"/>
      <c r="D240" s="88">
        <f>I256</f>
        <v>84.34</v>
      </c>
      <c r="E240" s="89"/>
      <c r="F240" s="89"/>
      <c r="G240" s="90"/>
      <c r="H240" s="90"/>
      <c r="I240" s="91" t="s">
        <v>74</v>
      </c>
    </row>
    <row r="241" spans="2:9" ht="18" customHeight="1" x14ac:dyDescent="0.25">
      <c r="B241" s="458"/>
      <c r="C241" s="459"/>
      <c r="D241" s="459"/>
      <c r="E241" s="459"/>
      <c r="F241" s="459"/>
      <c r="G241" s="459"/>
      <c r="H241" s="459"/>
      <c r="I241" s="460"/>
    </row>
    <row r="242" spans="2:9" ht="18" customHeight="1" x14ac:dyDescent="0.25">
      <c r="B242" s="92" t="s">
        <v>55</v>
      </c>
      <c r="C242" s="93" t="s">
        <v>56</v>
      </c>
      <c r="D242" s="93"/>
      <c r="E242" s="93"/>
      <c r="F242" s="93" t="s">
        <v>57</v>
      </c>
      <c r="G242" s="93" t="s">
        <v>58</v>
      </c>
      <c r="H242" s="93" t="s">
        <v>59</v>
      </c>
      <c r="I242" s="94" t="s">
        <v>60</v>
      </c>
    </row>
    <row r="243" spans="2:9" ht="18" customHeight="1" x14ac:dyDescent="0.25">
      <c r="B243" s="461" t="s">
        <v>61</v>
      </c>
      <c r="C243" s="462"/>
      <c r="D243" s="462"/>
      <c r="E243" s="462"/>
      <c r="F243" s="462"/>
      <c r="G243" s="462"/>
      <c r="H243" s="462"/>
      <c r="I243" s="463"/>
    </row>
    <row r="244" spans="2:9" ht="18" customHeight="1" x14ac:dyDescent="0.25">
      <c r="B244" s="262" t="s">
        <v>102</v>
      </c>
      <c r="C244" s="259" t="s">
        <v>72</v>
      </c>
      <c r="D244" s="159"/>
      <c r="E244" s="160"/>
      <c r="F244" s="263" t="s">
        <v>62</v>
      </c>
      <c r="G244" s="99">
        <v>3.5</v>
      </c>
      <c r="H244" s="99">
        <f>9/1.8946</f>
        <v>4.7503430803335798</v>
      </c>
      <c r="I244" s="95">
        <f>ROUND(G244*H244,2)</f>
        <v>16.63</v>
      </c>
    </row>
    <row r="245" spans="2:9" ht="18" customHeight="1" x14ac:dyDescent="0.25">
      <c r="B245" s="262" t="s">
        <v>101</v>
      </c>
      <c r="C245" s="259" t="s">
        <v>63</v>
      </c>
      <c r="D245" s="159"/>
      <c r="E245" s="160"/>
      <c r="F245" s="263" t="s">
        <v>62</v>
      </c>
      <c r="G245" s="99">
        <v>3.5</v>
      </c>
      <c r="H245" s="99">
        <f>6.33/1.8946</f>
        <v>3.3410746331679508</v>
      </c>
      <c r="I245" s="95">
        <f>ROUND(G245*H245,2)</f>
        <v>11.69</v>
      </c>
    </row>
    <row r="246" spans="2:9" ht="18" customHeight="1" x14ac:dyDescent="0.25">
      <c r="B246" s="453" t="s">
        <v>64</v>
      </c>
      <c r="C246" s="454"/>
      <c r="D246" s="454"/>
      <c r="E246" s="454"/>
      <c r="F246" s="454"/>
      <c r="G246" s="454"/>
      <c r="H246" s="454"/>
      <c r="I246" s="96">
        <f>SUM(I244:I245)</f>
        <v>28.32</v>
      </c>
    </row>
    <row r="247" spans="2:9" ht="18" customHeight="1" x14ac:dyDescent="0.25">
      <c r="B247" s="461" t="s">
        <v>70</v>
      </c>
      <c r="C247" s="462"/>
      <c r="D247" s="462"/>
      <c r="E247" s="462"/>
      <c r="F247" s="462"/>
      <c r="G247" s="462"/>
      <c r="H247" s="462"/>
      <c r="I247" s="463"/>
    </row>
    <row r="248" spans="2:9" ht="18" customHeight="1" x14ac:dyDescent="0.25">
      <c r="B248" s="262" t="s">
        <v>124</v>
      </c>
      <c r="C248" s="259" t="s">
        <v>125</v>
      </c>
      <c r="D248" s="259"/>
      <c r="E248" s="160"/>
      <c r="F248" s="263" t="s">
        <v>73</v>
      </c>
      <c r="G248" s="99">
        <v>1</v>
      </c>
      <c r="H248" s="99">
        <v>1.39</v>
      </c>
      <c r="I248" s="95">
        <f>ROUND(G248*H248,2)</f>
        <v>1.39</v>
      </c>
    </row>
    <row r="249" spans="2:9" ht="18" customHeight="1" x14ac:dyDescent="0.25">
      <c r="B249" s="262" t="s">
        <v>126</v>
      </c>
      <c r="C249" s="452" t="s">
        <v>127</v>
      </c>
      <c r="D249" s="452"/>
      <c r="E249" s="160"/>
      <c r="F249" s="263" t="s">
        <v>75</v>
      </c>
      <c r="G249" s="99">
        <v>6</v>
      </c>
      <c r="H249" s="99">
        <v>1.98</v>
      </c>
      <c r="I249" s="95">
        <f>ROUND(G249*H249,2)</f>
        <v>11.88</v>
      </c>
    </row>
    <row r="250" spans="2:9" ht="18" customHeight="1" x14ac:dyDescent="0.25">
      <c r="B250" s="262" t="s">
        <v>235</v>
      </c>
      <c r="C250" s="452" t="s">
        <v>236</v>
      </c>
      <c r="D250" s="452"/>
      <c r="E250" s="452"/>
      <c r="F250" s="263" t="s">
        <v>73</v>
      </c>
      <c r="G250" s="99">
        <v>1</v>
      </c>
      <c r="H250" s="99">
        <v>12.61</v>
      </c>
      <c r="I250" s="95">
        <f>ROUND(G250*H250,2)</f>
        <v>12.61</v>
      </c>
    </row>
    <row r="251" spans="2:9" ht="18" customHeight="1" x14ac:dyDescent="0.25">
      <c r="B251" s="262" t="s">
        <v>237</v>
      </c>
      <c r="C251" s="259" t="s">
        <v>238</v>
      </c>
      <c r="D251" s="259"/>
      <c r="E251" s="160"/>
      <c r="F251" s="263" t="s">
        <v>75</v>
      </c>
      <c r="G251" s="99">
        <v>12</v>
      </c>
      <c r="H251" s="99">
        <v>0.4</v>
      </c>
      <c r="I251" s="95">
        <f>ROUND(G251*H251,2)</f>
        <v>4.8</v>
      </c>
    </row>
    <row r="252" spans="2:9" ht="18" customHeight="1" x14ac:dyDescent="0.25">
      <c r="B252" s="453" t="s">
        <v>71</v>
      </c>
      <c r="C252" s="454"/>
      <c r="D252" s="454"/>
      <c r="E252" s="454"/>
      <c r="F252" s="454"/>
      <c r="G252" s="454"/>
      <c r="H252" s="454"/>
      <c r="I252" s="96">
        <f>SUM(I248:I251)</f>
        <v>30.680000000000003</v>
      </c>
    </row>
    <row r="253" spans="2:9" ht="18" customHeight="1" x14ac:dyDescent="0.25">
      <c r="B253" s="455"/>
      <c r="C253" s="456"/>
      <c r="D253" s="456"/>
      <c r="E253" s="456"/>
      <c r="F253" s="456"/>
      <c r="G253" s="456"/>
      <c r="H253" s="456"/>
      <c r="I253" s="457"/>
    </row>
    <row r="254" spans="2:9" ht="18" customHeight="1" x14ac:dyDescent="0.25">
      <c r="B254" s="448" t="s">
        <v>65</v>
      </c>
      <c r="C254" s="449"/>
      <c r="D254" s="449"/>
      <c r="E254" s="449"/>
      <c r="F254" s="449"/>
      <c r="G254" s="449"/>
      <c r="H254" s="449"/>
      <c r="I254" s="97">
        <f>I246+I252</f>
        <v>59</v>
      </c>
    </row>
    <row r="255" spans="2:9" ht="18" customHeight="1" x14ac:dyDescent="0.25">
      <c r="B255" s="448" t="s">
        <v>66</v>
      </c>
      <c r="C255" s="449"/>
      <c r="D255" s="449"/>
      <c r="E255" s="449"/>
      <c r="F255" s="449"/>
      <c r="G255" s="449"/>
      <c r="H255" s="449"/>
      <c r="I255" s="97">
        <f>ROUND(I246*$D$14,2)</f>
        <v>25.34</v>
      </c>
    </row>
    <row r="256" spans="2:9" ht="18" customHeight="1" x14ac:dyDescent="0.25">
      <c r="B256" s="450" t="s">
        <v>67</v>
      </c>
      <c r="C256" s="451"/>
      <c r="D256" s="451"/>
      <c r="E256" s="451"/>
      <c r="F256" s="451"/>
      <c r="G256" s="451"/>
      <c r="H256" s="451"/>
      <c r="I256" s="98">
        <f>I254+I255</f>
        <v>84.34</v>
      </c>
    </row>
    <row r="257" spans="2:9" ht="18" customHeight="1" x14ac:dyDescent="0.25">
      <c r="B257" s="120"/>
      <c r="C257" s="121"/>
      <c r="D257" s="167"/>
      <c r="E257" s="167"/>
      <c r="F257" s="122"/>
      <c r="G257" s="122"/>
      <c r="H257" s="122"/>
      <c r="I257" s="123"/>
    </row>
    <row r="258" spans="2:9" ht="18" customHeight="1" x14ac:dyDescent="0.25">
      <c r="B258" s="464" t="s">
        <v>79</v>
      </c>
      <c r="C258" s="465"/>
      <c r="D258" s="465"/>
      <c r="E258" s="465"/>
      <c r="F258" s="465"/>
      <c r="G258" s="465"/>
      <c r="H258" s="465"/>
      <c r="I258" s="466"/>
    </row>
    <row r="259" spans="2:9" ht="18" customHeight="1" x14ac:dyDescent="0.25">
      <c r="B259" s="467" t="s">
        <v>68</v>
      </c>
      <c r="C259" s="468"/>
      <c r="D259" s="88">
        <f>I278</f>
        <v>86.08</v>
      </c>
      <c r="E259" s="89"/>
      <c r="F259" s="89"/>
      <c r="G259" s="90"/>
      <c r="H259" s="90"/>
      <c r="I259" s="91" t="s">
        <v>74</v>
      </c>
    </row>
    <row r="260" spans="2:9" ht="18" customHeight="1" x14ac:dyDescent="0.25">
      <c r="B260" s="458"/>
      <c r="C260" s="459"/>
      <c r="D260" s="459"/>
      <c r="E260" s="459"/>
      <c r="F260" s="459"/>
      <c r="G260" s="459"/>
      <c r="H260" s="459"/>
      <c r="I260" s="460"/>
    </row>
    <row r="261" spans="2:9" ht="18" customHeight="1" x14ac:dyDescent="0.25">
      <c r="B261" s="92" t="s">
        <v>55</v>
      </c>
      <c r="C261" s="93" t="s">
        <v>56</v>
      </c>
      <c r="D261" s="93"/>
      <c r="E261" s="93"/>
      <c r="F261" s="93" t="s">
        <v>57</v>
      </c>
      <c r="G261" s="93" t="s">
        <v>58</v>
      </c>
      <c r="H261" s="93" t="s">
        <v>59</v>
      </c>
      <c r="I261" s="94" t="s">
        <v>60</v>
      </c>
    </row>
    <row r="262" spans="2:9" ht="18" customHeight="1" x14ac:dyDescent="0.25">
      <c r="B262" s="461" t="s">
        <v>61</v>
      </c>
      <c r="C262" s="462"/>
      <c r="D262" s="462"/>
      <c r="E262" s="462"/>
      <c r="F262" s="462"/>
      <c r="G262" s="462"/>
      <c r="H262" s="462"/>
      <c r="I262" s="463"/>
    </row>
    <row r="263" spans="2:9" ht="18" customHeight="1" x14ac:dyDescent="0.25">
      <c r="B263" s="262" t="s">
        <v>128</v>
      </c>
      <c r="C263" s="259" t="s">
        <v>129</v>
      </c>
      <c r="D263" s="159"/>
      <c r="E263" s="160"/>
      <c r="F263" s="263" t="s">
        <v>62</v>
      </c>
      <c r="G263" s="99">
        <v>3</v>
      </c>
      <c r="H263" s="99">
        <f>6.95/1.8946</f>
        <v>3.6683204898131532</v>
      </c>
      <c r="I263" s="95">
        <f>ROUND(G263*H263,2)</f>
        <v>11</v>
      </c>
    </row>
    <row r="264" spans="2:9" ht="18" customHeight="1" x14ac:dyDescent="0.25">
      <c r="B264" s="262" t="s">
        <v>102</v>
      </c>
      <c r="C264" s="259" t="s">
        <v>72</v>
      </c>
      <c r="D264" s="159"/>
      <c r="E264" s="160"/>
      <c r="F264" s="263" t="s">
        <v>62</v>
      </c>
      <c r="G264" s="99">
        <v>3</v>
      </c>
      <c r="H264" s="99">
        <f>9/1.8946</f>
        <v>4.7503430803335798</v>
      </c>
      <c r="I264" s="95">
        <f>ROUND(G264*H264,2)</f>
        <v>14.25</v>
      </c>
    </row>
    <row r="265" spans="2:9" ht="18" customHeight="1" x14ac:dyDescent="0.25">
      <c r="B265" s="262" t="s">
        <v>101</v>
      </c>
      <c r="C265" s="259" t="s">
        <v>63</v>
      </c>
      <c r="D265" s="159"/>
      <c r="E265" s="160"/>
      <c r="F265" s="263" t="s">
        <v>62</v>
      </c>
      <c r="G265" s="99">
        <v>2.5</v>
      </c>
      <c r="H265" s="99">
        <f>6.33/1.8946</f>
        <v>3.3410746331679508</v>
      </c>
      <c r="I265" s="95">
        <f>ROUND(G265*H265,2)</f>
        <v>8.35</v>
      </c>
    </row>
    <row r="266" spans="2:9" ht="18" customHeight="1" x14ac:dyDescent="0.25">
      <c r="B266" s="453" t="s">
        <v>64</v>
      </c>
      <c r="C266" s="454"/>
      <c r="D266" s="454"/>
      <c r="E266" s="454"/>
      <c r="F266" s="454"/>
      <c r="G266" s="454"/>
      <c r="H266" s="454"/>
      <c r="I266" s="96">
        <f>SUM(I263:I265)</f>
        <v>33.6</v>
      </c>
    </row>
    <row r="267" spans="2:9" ht="18" customHeight="1" x14ac:dyDescent="0.25">
      <c r="B267" s="461" t="s">
        <v>70</v>
      </c>
      <c r="C267" s="462"/>
      <c r="D267" s="462"/>
      <c r="E267" s="462"/>
      <c r="F267" s="462"/>
      <c r="G267" s="462"/>
      <c r="H267" s="462"/>
      <c r="I267" s="463"/>
    </row>
    <row r="268" spans="2:9" ht="18" customHeight="1" x14ac:dyDescent="0.25">
      <c r="B268" s="240" t="s">
        <v>103</v>
      </c>
      <c r="C268" s="270" t="s">
        <v>78</v>
      </c>
      <c r="D268" s="270"/>
      <c r="E268" s="242"/>
      <c r="F268" s="271" t="s">
        <v>75</v>
      </c>
      <c r="G268" s="272">
        <v>4</v>
      </c>
      <c r="H268" s="272">
        <v>1.42</v>
      </c>
      <c r="I268" s="239">
        <f t="shared" ref="I268:I273" si="6">ROUND(G268*H268,2)</f>
        <v>5.68</v>
      </c>
    </row>
    <row r="269" spans="2:9" ht="18" customHeight="1" x14ac:dyDescent="0.25">
      <c r="B269" s="240" t="s">
        <v>104</v>
      </c>
      <c r="C269" s="270" t="s">
        <v>76</v>
      </c>
      <c r="D269" s="270"/>
      <c r="E269" s="242"/>
      <c r="F269" s="271" t="s">
        <v>73</v>
      </c>
      <c r="G269" s="272">
        <v>1</v>
      </c>
      <c r="H269" s="272">
        <v>4.5</v>
      </c>
      <c r="I269" s="239">
        <f t="shared" si="6"/>
        <v>4.5</v>
      </c>
    </row>
    <row r="270" spans="2:9" ht="18" customHeight="1" x14ac:dyDescent="0.25">
      <c r="B270" s="240" t="s">
        <v>105</v>
      </c>
      <c r="C270" s="471" t="s">
        <v>77</v>
      </c>
      <c r="D270" s="471"/>
      <c r="E270" s="242"/>
      <c r="F270" s="271" t="s">
        <v>73</v>
      </c>
      <c r="G270" s="272">
        <v>0.33</v>
      </c>
      <c r="H270" s="272">
        <v>7.41</v>
      </c>
      <c r="I270" s="239">
        <f t="shared" si="6"/>
        <v>2.4500000000000002</v>
      </c>
    </row>
    <row r="271" spans="2:9" ht="18" customHeight="1" x14ac:dyDescent="0.25">
      <c r="B271" s="262" t="s">
        <v>130</v>
      </c>
      <c r="C271" s="259" t="s">
        <v>131</v>
      </c>
      <c r="D271" s="259"/>
      <c r="E271" s="160"/>
      <c r="F271" s="263" t="s">
        <v>73</v>
      </c>
      <c r="G271" s="99">
        <v>1</v>
      </c>
      <c r="H271" s="99">
        <v>1.71</v>
      </c>
      <c r="I271" s="95">
        <f t="shared" si="6"/>
        <v>1.71</v>
      </c>
    </row>
    <row r="272" spans="2:9" ht="18" customHeight="1" x14ac:dyDescent="0.25">
      <c r="B272" s="262" t="s">
        <v>126</v>
      </c>
      <c r="C272" s="452" t="s">
        <v>127</v>
      </c>
      <c r="D272" s="452"/>
      <c r="E272" s="160"/>
      <c r="F272" s="263" t="s">
        <v>75</v>
      </c>
      <c r="G272" s="99">
        <v>3</v>
      </c>
      <c r="H272" s="99">
        <v>1.98</v>
      </c>
      <c r="I272" s="95">
        <f t="shared" si="6"/>
        <v>5.94</v>
      </c>
    </row>
    <row r="273" spans="2:9" ht="18" customHeight="1" x14ac:dyDescent="0.25">
      <c r="B273" s="262" t="s">
        <v>132</v>
      </c>
      <c r="C273" s="259" t="s">
        <v>133</v>
      </c>
      <c r="D273" s="259"/>
      <c r="E273" s="160"/>
      <c r="F273" s="263" t="s">
        <v>73</v>
      </c>
      <c r="G273" s="99">
        <v>2</v>
      </c>
      <c r="H273" s="99">
        <v>1.07</v>
      </c>
      <c r="I273" s="95">
        <f t="shared" si="6"/>
        <v>2.14</v>
      </c>
    </row>
    <row r="274" spans="2:9" ht="18" customHeight="1" x14ac:dyDescent="0.25">
      <c r="B274" s="453" t="s">
        <v>71</v>
      </c>
      <c r="C274" s="454"/>
      <c r="D274" s="454"/>
      <c r="E274" s="454"/>
      <c r="F274" s="454"/>
      <c r="G274" s="454"/>
      <c r="H274" s="454"/>
      <c r="I274" s="96">
        <f>SUM(I268:I273)</f>
        <v>22.42</v>
      </c>
    </row>
    <row r="275" spans="2:9" ht="18" customHeight="1" x14ac:dyDescent="0.25">
      <c r="B275" s="455"/>
      <c r="C275" s="456"/>
      <c r="D275" s="456"/>
      <c r="E275" s="456"/>
      <c r="F275" s="456"/>
      <c r="G275" s="456"/>
      <c r="H275" s="456"/>
      <c r="I275" s="457"/>
    </row>
    <row r="276" spans="2:9" ht="18" customHeight="1" x14ac:dyDescent="0.25">
      <c r="B276" s="448" t="s">
        <v>65</v>
      </c>
      <c r="C276" s="449"/>
      <c r="D276" s="449"/>
      <c r="E276" s="449"/>
      <c r="F276" s="449"/>
      <c r="G276" s="449"/>
      <c r="H276" s="449"/>
      <c r="I276" s="97">
        <f>I266+I274</f>
        <v>56.02</v>
      </c>
    </row>
    <row r="277" spans="2:9" ht="18" customHeight="1" x14ac:dyDescent="0.25">
      <c r="B277" s="448" t="s">
        <v>66</v>
      </c>
      <c r="C277" s="449"/>
      <c r="D277" s="449"/>
      <c r="E277" s="449"/>
      <c r="F277" s="449"/>
      <c r="G277" s="449"/>
      <c r="H277" s="449"/>
      <c r="I277" s="97">
        <f>ROUND(I266*$D$14,2)</f>
        <v>30.06</v>
      </c>
    </row>
    <row r="278" spans="2:9" ht="18" customHeight="1" x14ac:dyDescent="0.25">
      <c r="B278" s="450" t="s">
        <v>67</v>
      </c>
      <c r="C278" s="451"/>
      <c r="D278" s="451"/>
      <c r="E278" s="451"/>
      <c r="F278" s="451"/>
      <c r="G278" s="451"/>
      <c r="H278" s="451"/>
      <c r="I278" s="98">
        <f>I276+I277</f>
        <v>86.08</v>
      </c>
    </row>
    <row r="279" spans="2:9" ht="18" customHeight="1" x14ac:dyDescent="0.25">
      <c r="B279" s="120"/>
      <c r="C279" s="121"/>
      <c r="D279" s="167"/>
      <c r="E279" s="167"/>
      <c r="F279" s="122"/>
      <c r="G279" s="122"/>
      <c r="H279" s="122"/>
      <c r="I279" s="123"/>
    </row>
    <row r="280" spans="2:9" ht="18" customHeight="1" x14ac:dyDescent="0.25">
      <c r="B280" s="464" t="s">
        <v>134</v>
      </c>
      <c r="C280" s="465"/>
      <c r="D280" s="465"/>
      <c r="E280" s="465"/>
      <c r="F280" s="465"/>
      <c r="G280" s="465"/>
      <c r="H280" s="465"/>
      <c r="I280" s="466"/>
    </row>
    <row r="281" spans="2:9" ht="18" customHeight="1" x14ac:dyDescent="0.25">
      <c r="B281" s="467" t="s">
        <v>68</v>
      </c>
      <c r="C281" s="468"/>
      <c r="D281" s="88">
        <f>I299</f>
        <v>171.27999999999997</v>
      </c>
      <c r="E281" s="89"/>
      <c r="F281" s="89"/>
      <c r="G281" s="90"/>
      <c r="H281" s="90"/>
      <c r="I281" s="91" t="s">
        <v>74</v>
      </c>
    </row>
    <row r="282" spans="2:9" ht="18" customHeight="1" x14ac:dyDescent="0.25">
      <c r="B282" s="458"/>
      <c r="C282" s="459"/>
      <c r="D282" s="459"/>
      <c r="E282" s="459"/>
      <c r="F282" s="459"/>
      <c r="G282" s="459"/>
      <c r="H282" s="459"/>
      <c r="I282" s="460"/>
    </row>
    <row r="283" spans="2:9" ht="18" customHeight="1" x14ac:dyDescent="0.25">
      <c r="B283" s="92" t="s">
        <v>55</v>
      </c>
      <c r="C283" s="93" t="s">
        <v>56</v>
      </c>
      <c r="D283" s="93"/>
      <c r="E283" s="93"/>
      <c r="F283" s="93" t="s">
        <v>57</v>
      </c>
      <c r="G283" s="93" t="s">
        <v>58</v>
      </c>
      <c r="H283" s="93" t="s">
        <v>59</v>
      </c>
      <c r="I283" s="94" t="s">
        <v>60</v>
      </c>
    </row>
    <row r="284" spans="2:9" ht="18" customHeight="1" x14ac:dyDescent="0.25">
      <c r="B284" s="461" t="s">
        <v>61</v>
      </c>
      <c r="C284" s="462"/>
      <c r="D284" s="462"/>
      <c r="E284" s="462"/>
      <c r="F284" s="462"/>
      <c r="G284" s="462"/>
      <c r="H284" s="462"/>
      <c r="I284" s="463"/>
    </row>
    <row r="285" spans="2:9" ht="18" customHeight="1" x14ac:dyDescent="0.25">
      <c r="B285" s="262" t="s">
        <v>102</v>
      </c>
      <c r="C285" s="259" t="s">
        <v>72</v>
      </c>
      <c r="D285" s="159"/>
      <c r="E285" s="160"/>
      <c r="F285" s="263" t="s">
        <v>62</v>
      </c>
      <c r="G285" s="99">
        <v>5</v>
      </c>
      <c r="H285" s="99">
        <f>9/1.8946</f>
        <v>4.7503430803335798</v>
      </c>
      <c r="I285" s="95">
        <f>ROUND(G285*H285,2)</f>
        <v>23.75</v>
      </c>
    </row>
    <row r="286" spans="2:9" ht="18" customHeight="1" x14ac:dyDescent="0.25">
      <c r="B286" s="262" t="s">
        <v>101</v>
      </c>
      <c r="C286" s="259" t="s">
        <v>63</v>
      </c>
      <c r="D286" s="159"/>
      <c r="E286" s="160"/>
      <c r="F286" s="263" t="s">
        <v>62</v>
      </c>
      <c r="G286" s="99">
        <v>4</v>
      </c>
      <c r="H286" s="99">
        <f>6.33/1.8946</f>
        <v>3.3410746331679508</v>
      </c>
      <c r="I286" s="95">
        <f>ROUND(G286*H286,2)</f>
        <v>13.36</v>
      </c>
    </row>
    <row r="287" spans="2:9" ht="18" customHeight="1" x14ac:dyDescent="0.25">
      <c r="B287" s="453" t="s">
        <v>64</v>
      </c>
      <c r="C287" s="454"/>
      <c r="D287" s="454"/>
      <c r="E287" s="454"/>
      <c r="F287" s="454"/>
      <c r="G287" s="454"/>
      <c r="H287" s="454"/>
      <c r="I287" s="96">
        <f>SUM(I285:I286)</f>
        <v>37.11</v>
      </c>
    </row>
    <row r="288" spans="2:9" ht="18" customHeight="1" x14ac:dyDescent="0.25">
      <c r="B288" s="461" t="s">
        <v>70</v>
      </c>
      <c r="C288" s="462"/>
      <c r="D288" s="462"/>
      <c r="E288" s="462"/>
      <c r="F288" s="462"/>
      <c r="G288" s="462"/>
      <c r="H288" s="462"/>
      <c r="I288" s="463"/>
    </row>
    <row r="289" spans="2:9" ht="18" customHeight="1" x14ac:dyDescent="0.25">
      <c r="B289" s="262" t="s">
        <v>135</v>
      </c>
      <c r="C289" s="452" t="s">
        <v>136</v>
      </c>
      <c r="D289" s="452"/>
      <c r="E289" s="452"/>
      <c r="F289" s="263" t="s">
        <v>73</v>
      </c>
      <c r="G289" s="99">
        <v>1</v>
      </c>
      <c r="H289" s="99">
        <v>44.64</v>
      </c>
      <c r="I289" s="95">
        <f t="shared" ref="I289:I294" si="7">ROUND(G289*H289,2)</f>
        <v>44.64</v>
      </c>
    </row>
    <row r="290" spans="2:9" ht="18" customHeight="1" x14ac:dyDescent="0.25">
      <c r="B290" s="262" t="s">
        <v>130</v>
      </c>
      <c r="C290" s="259" t="s">
        <v>131</v>
      </c>
      <c r="D290" s="259"/>
      <c r="E290" s="160"/>
      <c r="F290" s="263" t="s">
        <v>73</v>
      </c>
      <c r="G290" s="99">
        <v>1</v>
      </c>
      <c r="H290" s="99">
        <v>1.71</v>
      </c>
      <c r="I290" s="95">
        <f t="shared" si="7"/>
        <v>1.71</v>
      </c>
    </row>
    <row r="291" spans="2:9" ht="18" customHeight="1" x14ac:dyDescent="0.25">
      <c r="B291" s="262" t="s">
        <v>126</v>
      </c>
      <c r="C291" s="452" t="s">
        <v>127</v>
      </c>
      <c r="D291" s="452"/>
      <c r="E291" s="160"/>
      <c r="F291" s="263" t="s">
        <v>75</v>
      </c>
      <c r="G291" s="99">
        <v>9</v>
      </c>
      <c r="H291" s="99">
        <v>1.98</v>
      </c>
      <c r="I291" s="95">
        <f t="shared" si="7"/>
        <v>17.82</v>
      </c>
    </row>
    <row r="292" spans="2:9" ht="18" customHeight="1" x14ac:dyDescent="0.25">
      <c r="B292" s="262" t="s">
        <v>137</v>
      </c>
      <c r="C292" s="259" t="s">
        <v>138</v>
      </c>
      <c r="D292" s="259"/>
      <c r="E292" s="273"/>
      <c r="F292" s="263" t="s">
        <v>73</v>
      </c>
      <c r="G292" s="99">
        <v>0.15</v>
      </c>
      <c r="H292" s="99">
        <v>5.53</v>
      </c>
      <c r="I292" s="95">
        <f t="shared" si="7"/>
        <v>0.83</v>
      </c>
    </row>
    <row r="293" spans="2:9" ht="18" customHeight="1" x14ac:dyDescent="0.25">
      <c r="B293" s="262" t="s">
        <v>132</v>
      </c>
      <c r="C293" s="259" t="s">
        <v>133</v>
      </c>
      <c r="D293" s="259"/>
      <c r="E293" s="160"/>
      <c r="F293" s="263" t="s">
        <v>73</v>
      </c>
      <c r="G293" s="99">
        <v>2</v>
      </c>
      <c r="H293" s="99">
        <v>1.07</v>
      </c>
      <c r="I293" s="95">
        <f t="shared" si="7"/>
        <v>2.14</v>
      </c>
    </row>
    <row r="294" spans="2:9" ht="18" customHeight="1" x14ac:dyDescent="0.25">
      <c r="B294" s="262" t="s">
        <v>139</v>
      </c>
      <c r="C294" s="452" t="s">
        <v>140</v>
      </c>
      <c r="D294" s="452"/>
      <c r="E294" s="452"/>
      <c r="F294" s="263" t="s">
        <v>75</v>
      </c>
      <c r="G294" s="99">
        <v>17</v>
      </c>
      <c r="H294" s="99">
        <v>1.99</v>
      </c>
      <c r="I294" s="95">
        <f t="shared" si="7"/>
        <v>33.83</v>
      </c>
    </row>
    <row r="295" spans="2:9" ht="18" customHeight="1" x14ac:dyDescent="0.25">
      <c r="B295" s="453" t="s">
        <v>71</v>
      </c>
      <c r="C295" s="454"/>
      <c r="D295" s="454"/>
      <c r="E295" s="454"/>
      <c r="F295" s="454"/>
      <c r="G295" s="454"/>
      <c r="H295" s="454"/>
      <c r="I295" s="96">
        <f>SUM(I289:I294)</f>
        <v>100.97</v>
      </c>
    </row>
    <row r="296" spans="2:9" ht="18" customHeight="1" x14ac:dyDescent="0.25">
      <c r="B296" s="455"/>
      <c r="C296" s="456"/>
      <c r="D296" s="456"/>
      <c r="E296" s="456"/>
      <c r="F296" s="456"/>
      <c r="G296" s="456"/>
      <c r="H296" s="456"/>
      <c r="I296" s="457"/>
    </row>
    <row r="297" spans="2:9" ht="18" customHeight="1" x14ac:dyDescent="0.25">
      <c r="B297" s="448" t="s">
        <v>65</v>
      </c>
      <c r="C297" s="449"/>
      <c r="D297" s="449"/>
      <c r="E297" s="449"/>
      <c r="F297" s="449"/>
      <c r="G297" s="449"/>
      <c r="H297" s="449"/>
      <c r="I297" s="97">
        <f>I287+I295</f>
        <v>138.07999999999998</v>
      </c>
    </row>
    <row r="298" spans="2:9" ht="18" customHeight="1" x14ac:dyDescent="0.25">
      <c r="B298" s="448" t="s">
        <v>66</v>
      </c>
      <c r="C298" s="449"/>
      <c r="D298" s="449"/>
      <c r="E298" s="449"/>
      <c r="F298" s="449"/>
      <c r="G298" s="449"/>
      <c r="H298" s="449"/>
      <c r="I298" s="97">
        <f>ROUND(I287*$D$14,2)</f>
        <v>33.200000000000003</v>
      </c>
    </row>
    <row r="299" spans="2:9" ht="18" customHeight="1" x14ac:dyDescent="0.25">
      <c r="B299" s="450" t="s">
        <v>67</v>
      </c>
      <c r="C299" s="451"/>
      <c r="D299" s="451"/>
      <c r="E299" s="451"/>
      <c r="F299" s="451"/>
      <c r="G299" s="451"/>
      <c r="H299" s="451"/>
      <c r="I299" s="98">
        <f>I297+I298</f>
        <v>171.27999999999997</v>
      </c>
    </row>
    <row r="300" spans="2:9" ht="18" customHeight="1" x14ac:dyDescent="0.25">
      <c r="B300" s="274"/>
      <c r="C300" s="275"/>
      <c r="D300" s="276"/>
      <c r="E300" s="276"/>
      <c r="F300" s="277"/>
      <c r="G300" s="277"/>
      <c r="H300" s="277"/>
      <c r="I300" s="278"/>
    </row>
    <row r="301" spans="2:9" ht="18" customHeight="1" x14ac:dyDescent="0.25">
      <c r="B301" s="464" t="s">
        <v>141</v>
      </c>
      <c r="C301" s="465"/>
      <c r="D301" s="465"/>
      <c r="E301" s="465"/>
      <c r="F301" s="465"/>
      <c r="G301" s="465"/>
      <c r="H301" s="465"/>
      <c r="I301" s="466"/>
    </row>
    <row r="302" spans="2:9" ht="18" customHeight="1" x14ac:dyDescent="0.25">
      <c r="B302" s="467" t="s">
        <v>68</v>
      </c>
      <c r="C302" s="468"/>
      <c r="D302" s="88">
        <f>I322</f>
        <v>98.73</v>
      </c>
      <c r="E302" s="89"/>
      <c r="F302" s="89"/>
      <c r="G302" s="90"/>
      <c r="H302" s="90"/>
      <c r="I302" s="91" t="s">
        <v>74</v>
      </c>
    </row>
    <row r="303" spans="2:9" ht="18" customHeight="1" x14ac:dyDescent="0.25">
      <c r="B303" s="458"/>
      <c r="C303" s="459"/>
      <c r="D303" s="459"/>
      <c r="E303" s="459"/>
      <c r="F303" s="459"/>
      <c r="G303" s="459"/>
      <c r="H303" s="459"/>
      <c r="I303" s="460"/>
    </row>
    <row r="304" spans="2:9" ht="18" customHeight="1" x14ac:dyDescent="0.25">
      <c r="B304" s="92" t="s">
        <v>55</v>
      </c>
      <c r="C304" s="93" t="s">
        <v>56</v>
      </c>
      <c r="D304" s="93"/>
      <c r="E304" s="93"/>
      <c r="F304" s="93" t="s">
        <v>57</v>
      </c>
      <c r="G304" s="93" t="s">
        <v>58</v>
      </c>
      <c r="H304" s="93" t="s">
        <v>59</v>
      </c>
      <c r="I304" s="94" t="s">
        <v>60</v>
      </c>
    </row>
    <row r="305" spans="2:9" ht="18" customHeight="1" x14ac:dyDescent="0.25">
      <c r="B305" s="461" t="s">
        <v>61</v>
      </c>
      <c r="C305" s="462"/>
      <c r="D305" s="462"/>
      <c r="E305" s="462"/>
      <c r="F305" s="462"/>
      <c r="G305" s="462"/>
      <c r="H305" s="462"/>
      <c r="I305" s="463"/>
    </row>
    <row r="306" spans="2:9" ht="18" customHeight="1" x14ac:dyDescent="0.25">
      <c r="B306" s="262" t="s">
        <v>128</v>
      </c>
      <c r="C306" s="259" t="s">
        <v>129</v>
      </c>
      <c r="D306" s="159"/>
      <c r="E306" s="160"/>
      <c r="F306" s="263" t="s">
        <v>62</v>
      </c>
      <c r="G306" s="99">
        <v>3</v>
      </c>
      <c r="H306" s="99">
        <f>6.95/1.8946</f>
        <v>3.6683204898131532</v>
      </c>
      <c r="I306" s="95">
        <f>ROUND(G306*H306,2)</f>
        <v>11</v>
      </c>
    </row>
    <row r="307" spans="2:9" ht="18" customHeight="1" x14ac:dyDescent="0.25">
      <c r="B307" s="262" t="s">
        <v>102</v>
      </c>
      <c r="C307" s="259" t="s">
        <v>72</v>
      </c>
      <c r="D307" s="159"/>
      <c r="E307" s="160"/>
      <c r="F307" s="263" t="s">
        <v>62</v>
      </c>
      <c r="G307" s="99">
        <v>3</v>
      </c>
      <c r="H307" s="99">
        <f>9/1.8946</f>
        <v>4.7503430803335798</v>
      </c>
      <c r="I307" s="95">
        <f>ROUND(G307*H307,2)</f>
        <v>14.25</v>
      </c>
    </row>
    <row r="308" spans="2:9" ht="18" customHeight="1" x14ac:dyDescent="0.25">
      <c r="B308" s="262" t="s">
        <v>101</v>
      </c>
      <c r="C308" s="259" t="s">
        <v>63</v>
      </c>
      <c r="D308" s="159"/>
      <c r="E308" s="160"/>
      <c r="F308" s="263" t="s">
        <v>62</v>
      </c>
      <c r="G308" s="99">
        <v>2.5</v>
      </c>
      <c r="H308" s="99">
        <f>6.33/1.8946</f>
        <v>3.3410746331679508</v>
      </c>
      <c r="I308" s="95">
        <f>ROUND(G308*H308,2)</f>
        <v>8.35</v>
      </c>
    </row>
    <row r="309" spans="2:9" ht="18" customHeight="1" x14ac:dyDescent="0.25">
      <c r="B309" s="453" t="s">
        <v>64</v>
      </c>
      <c r="C309" s="454"/>
      <c r="D309" s="454"/>
      <c r="E309" s="454"/>
      <c r="F309" s="454"/>
      <c r="G309" s="454"/>
      <c r="H309" s="454"/>
      <c r="I309" s="96">
        <f>SUM(I306:I308)</f>
        <v>33.6</v>
      </c>
    </row>
    <row r="310" spans="2:9" ht="18" customHeight="1" x14ac:dyDescent="0.25">
      <c r="B310" s="461" t="s">
        <v>70</v>
      </c>
      <c r="C310" s="462"/>
      <c r="D310" s="462"/>
      <c r="E310" s="462"/>
      <c r="F310" s="462"/>
      <c r="G310" s="462"/>
      <c r="H310" s="462"/>
      <c r="I310" s="463"/>
    </row>
    <row r="311" spans="2:9" ht="25.5" customHeight="1" x14ac:dyDescent="0.25">
      <c r="B311" s="262" t="s">
        <v>142</v>
      </c>
      <c r="C311" s="452" t="s">
        <v>143</v>
      </c>
      <c r="D311" s="452"/>
      <c r="E311" s="452"/>
      <c r="F311" s="263" t="s">
        <v>75</v>
      </c>
      <c r="G311" s="99">
        <v>12</v>
      </c>
      <c r="H311" s="99">
        <v>1.38</v>
      </c>
      <c r="I311" s="95">
        <f t="shared" ref="I311:I317" si="8">ROUND(G311*H311,2)</f>
        <v>16.559999999999999</v>
      </c>
    </row>
    <row r="312" spans="2:9" ht="27.75" customHeight="1" x14ac:dyDescent="0.25">
      <c r="B312" s="262" t="s">
        <v>130</v>
      </c>
      <c r="C312" s="259" t="s">
        <v>131</v>
      </c>
      <c r="D312" s="259"/>
      <c r="E312" s="160"/>
      <c r="F312" s="263" t="s">
        <v>73</v>
      </c>
      <c r="G312" s="99">
        <v>1</v>
      </c>
      <c r="H312" s="99">
        <v>1.71</v>
      </c>
      <c r="I312" s="95">
        <f t="shared" si="8"/>
        <v>1.71</v>
      </c>
    </row>
    <row r="313" spans="2:9" ht="18" customHeight="1" x14ac:dyDescent="0.25">
      <c r="B313" s="262" t="s">
        <v>126</v>
      </c>
      <c r="C313" s="452" t="s">
        <v>127</v>
      </c>
      <c r="D313" s="452"/>
      <c r="E313" s="160"/>
      <c r="F313" s="263" t="s">
        <v>75</v>
      </c>
      <c r="G313" s="99">
        <v>3</v>
      </c>
      <c r="H313" s="99">
        <v>1.98</v>
      </c>
      <c r="I313" s="95">
        <f t="shared" si="8"/>
        <v>5.94</v>
      </c>
    </row>
    <row r="314" spans="2:9" ht="18" customHeight="1" x14ac:dyDescent="0.25">
      <c r="B314" s="262" t="s">
        <v>137</v>
      </c>
      <c r="C314" s="452" t="s">
        <v>138</v>
      </c>
      <c r="D314" s="452"/>
      <c r="E314" s="452"/>
      <c r="F314" s="263" t="s">
        <v>73</v>
      </c>
      <c r="G314" s="99">
        <v>0.15</v>
      </c>
      <c r="H314" s="99">
        <v>5.53</v>
      </c>
      <c r="I314" s="95">
        <f t="shared" si="8"/>
        <v>0.83</v>
      </c>
    </row>
    <row r="315" spans="2:9" ht="18" customHeight="1" x14ac:dyDescent="0.25">
      <c r="B315" s="262" t="s">
        <v>132</v>
      </c>
      <c r="C315" s="259" t="s">
        <v>133</v>
      </c>
      <c r="D315" s="259"/>
      <c r="E315" s="160"/>
      <c r="F315" s="263" t="s">
        <v>73</v>
      </c>
      <c r="G315" s="99">
        <v>2</v>
      </c>
      <c r="H315" s="99">
        <v>1.07</v>
      </c>
      <c r="I315" s="95">
        <f t="shared" si="8"/>
        <v>2.14</v>
      </c>
    </row>
    <row r="316" spans="2:9" ht="18" customHeight="1" x14ac:dyDescent="0.25">
      <c r="B316" s="262" t="s">
        <v>124</v>
      </c>
      <c r="C316" s="259" t="s">
        <v>125</v>
      </c>
      <c r="D316" s="259"/>
      <c r="E316" s="160"/>
      <c r="F316" s="263" t="s">
        <v>73</v>
      </c>
      <c r="G316" s="99">
        <v>1</v>
      </c>
      <c r="H316" s="99">
        <v>1.39</v>
      </c>
      <c r="I316" s="95">
        <f t="shared" si="8"/>
        <v>1.39</v>
      </c>
    </row>
    <row r="317" spans="2:9" ht="18" customHeight="1" x14ac:dyDescent="0.25">
      <c r="B317" s="262" t="s">
        <v>144</v>
      </c>
      <c r="C317" s="452" t="s">
        <v>145</v>
      </c>
      <c r="D317" s="452"/>
      <c r="E317" s="452"/>
      <c r="F317" s="263" t="s">
        <v>73</v>
      </c>
      <c r="G317" s="99">
        <v>1</v>
      </c>
      <c r="H317" s="99">
        <v>6.5</v>
      </c>
      <c r="I317" s="95">
        <f t="shared" si="8"/>
        <v>6.5</v>
      </c>
    </row>
    <row r="318" spans="2:9" ht="18" customHeight="1" x14ac:dyDescent="0.25">
      <c r="B318" s="453" t="s">
        <v>71</v>
      </c>
      <c r="C318" s="454"/>
      <c r="D318" s="454"/>
      <c r="E318" s="454"/>
      <c r="F318" s="454"/>
      <c r="G318" s="454"/>
      <c r="H318" s="454"/>
      <c r="I318" s="96">
        <f>SUM(I311:I317)</f>
        <v>35.07</v>
      </c>
    </row>
    <row r="319" spans="2:9" ht="18" customHeight="1" x14ac:dyDescent="0.25">
      <c r="B319" s="455"/>
      <c r="C319" s="456"/>
      <c r="D319" s="456"/>
      <c r="E319" s="456"/>
      <c r="F319" s="456"/>
      <c r="G319" s="456"/>
      <c r="H319" s="456"/>
      <c r="I319" s="457"/>
    </row>
    <row r="320" spans="2:9" ht="18" customHeight="1" x14ac:dyDescent="0.25">
      <c r="B320" s="448" t="s">
        <v>65</v>
      </c>
      <c r="C320" s="449"/>
      <c r="D320" s="449"/>
      <c r="E320" s="449"/>
      <c r="F320" s="449"/>
      <c r="G320" s="449"/>
      <c r="H320" s="449"/>
      <c r="I320" s="97">
        <f>I309+I318</f>
        <v>68.67</v>
      </c>
    </row>
    <row r="321" spans="2:9" ht="18" customHeight="1" x14ac:dyDescent="0.25">
      <c r="B321" s="448" t="s">
        <v>66</v>
      </c>
      <c r="C321" s="449"/>
      <c r="D321" s="449"/>
      <c r="E321" s="449"/>
      <c r="F321" s="449"/>
      <c r="G321" s="449"/>
      <c r="H321" s="449"/>
      <c r="I321" s="97">
        <f>ROUND(I309*$D$14,2)</f>
        <v>30.06</v>
      </c>
    </row>
    <row r="322" spans="2:9" ht="18" customHeight="1" x14ac:dyDescent="0.25">
      <c r="B322" s="450" t="s">
        <v>67</v>
      </c>
      <c r="C322" s="451"/>
      <c r="D322" s="451"/>
      <c r="E322" s="451"/>
      <c r="F322" s="451"/>
      <c r="G322" s="451"/>
      <c r="H322" s="451"/>
      <c r="I322" s="98">
        <f>I320+I321</f>
        <v>98.73</v>
      </c>
    </row>
    <row r="323" spans="2:9" ht="18" customHeight="1" x14ac:dyDescent="0.25">
      <c r="B323" s="469"/>
      <c r="C323" s="470"/>
      <c r="D323" s="470"/>
      <c r="E323" s="470"/>
      <c r="F323" s="470"/>
      <c r="G323" s="470"/>
      <c r="H323" s="470"/>
      <c r="I323" s="168"/>
    </row>
    <row r="324" spans="2:9" ht="18" customHeight="1" x14ac:dyDescent="0.25">
      <c r="B324" s="464" t="s">
        <v>146</v>
      </c>
      <c r="C324" s="465"/>
      <c r="D324" s="465"/>
      <c r="E324" s="465"/>
      <c r="F324" s="465"/>
      <c r="G324" s="465"/>
      <c r="H324" s="465"/>
      <c r="I324" s="466"/>
    </row>
    <row r="325" spans="2:9" ht="18" customHeight="1" x14ac:dyDescent="0.25">
      <c r="B325" s="467" t="s">
        <v>68</v>
      </c>
      <c r="C325" s="468"/>
      <c r="D325" s="88">
        <f>I345</f>
        <v>109.5</v>
      </c>
      <c r="E325" s="89"/>
      <c r="F325" s="89"/>
      <c r="G325" s="90"/>
      <c r="H325" s="90"/>
      <c r="I325" s="91" t="s">
        <v>74</v>
      </c>
    </row>
    <row r="326" spans="2:9" ht="18" customHeight="1" x14ac:dyDescent="0.25">
      <c r="B326" s="458"/>
      <c r="C326" s="459"/>
      <c r="D326" s="459"/>
      <c r="E326" s="459"/>
      <c r="F326" s="459"/>
      <c r="G326" s="459"/>
      <c r="H326" s="459"/>
      <c r="I326" s="460"/>
    </row>
    <row r="327" spans="2:9" ht="18" customHeight="1" x14ac:dyDescent="0.25">
      <c r="B327" s="92" t="s">
        <v>55</v>
      </c>
      <c r="C327" s="93" t="s">
        <v>56</v>
      </c>
      <c r="D327" s="93"/>
      <c r="E327" s="93"/>
      <c r="F327" s="93" t="s">
        <v>57</v>
      </c>
      <c r="G327" s="93" t="s">
        <v>58</v>
      </c>
      <c r="H327" s="93" t="s">
        <v>59</v>
      </c>
      <c r="I327" s="94" t="s">
        <v>60</v>
      </c>
    </row>
    <row r="328" spans="2:9" ht="18" customHeight="1" x14ac:dyDescent="0.25">
      <c r="B328" s="461" t="s">
        <v>61</v>
      </c>
      <c r="C328" s="462"/>
      <c r="D328" s="462"/>
      <c r="E328" s="462"/>
      <c r="F328" s="462"/>
      <c r="G328" s="462"/>
      <c r="H328" s="462"/>
      <c r="I328" s="463"/>
    </row>
    <row r="329" spans="2:9" ht="18" customHeight="1" x14ac:dyDescent="0.25">
      <c r="B329" s="262" t="s">
        <v>128</v>
      </c>
      <c r="C329" s="259" t="s">
        <v>129</v>
      </c>
      <c r="D329" s="159"/>
      <c r="E329" s="160"/>
      <c r="F329" s="263" t="s">
        <v>62</v>
      </c>
      <c r="G329" s="99">
        <v>3</v>
      </c>
      <c r="H329" s="99">
        <f>6.95/1.8946</f>
        <v>3.6683204898131532</v>
      </c>
      <c r="I329" s="95">
        <f>ROUND(G329*H329,2)</f>
        <v>11</v>
      </c>
    </row>
    <row r="330" spans="2:9" ht="18" customHeight="1" x14ac:dyDescent="0.25">
      <c r="B330" s="262" t="s">
        <v>102</v>
      </c>
      <c r="C330" s="259" t="s">
        <v>72</v>
      </c>
      <c r="D330" s="159"/>
      <c r="E330" s="160"/>
      <c r="F330" s="263" t="s">
        <v>62</v>
      </c>
      <c r="G330" s="99">
        <v>3</v>
      </c>
      <c r="H330" s="99">
        <f>9/1.8946</f>
        <v>4.7503430803335798</v>
      </c>
      <c r="I330" s="95">
        <f>ROUND(G330*H330,2)</f>
        <v>14.25</v>
      </c>
    </row>
    <row r="331" spans="2:9" ht="18" customHeight="1" x14ac:dyDescent="0.25">
      <c r="B331" s="262" t="s">
        <v>101</v>
      </c>
      <c r="C331" s="259" t="s">
        <v>63</v>
      </c>
      <c r="D331" s="159"/>
      <c r="E331" s="160"/>
      <c r="F331" s="263" t="s">
        <v>62</v>
      </c>
      <c r="G331" s="99">
        <v>2.5</v>
      </c>
      <c r="H331" s="99">
        <f>6.33/1.8946</f>
        <v>3.3410746331679508</v>
      </c>
      <c r="I331" s="95">
        <f>ROUND(G331*H331,2)</f>
        <v>8.35</v>
      </c>
    </row>
    <row r="332" spans="2:9" ht="18" customHeight="1" x14ac:dyDescent="0.25">
      <c r="B332" s="453" t="s">
        <v>64</v>
      </c>
      <c r="C332" s="454"/>
      <c r="D332" s="454"/>
      <c r="E332" s="454"/>
      <c r="F332" s="454"/>
      <c r="G332" s="454"/>
      <c r="H332" s="454"/>
      <c r="I332" s="96">
        <f>SUM(I329:I331)</f>
        <v>33.6</v>
      </c>
    </row>
    <row r="333" spans="2:9" ht="18" customHeight="1" x14ac:dyDescent="0.25">
      <c r="B333" s="461" t="s">
        <v>70</v>
      </c>
      <c r="C333" s="462"/>
      <c r="D333" s="462"/>
      <c r="E333" s="462"/>
      <c r="F333" s="462"/>
      <c r="G333" s="462"/>
      <c r="H333" s="462"/>
      <c r="I333" s="463"/>
    </row>
    <row r="334" spans="2:9" ht="18" customHeight="1" x14ac:dyDescent="0.25">
      <c r="B334" s="262" t="s">
        <v>147</v>
      </c>
      <c r="C334" s="452" t="s">
        <v>148</v>
      </c>
      <c r="D334" s="452"/>
      <c r="E334" s="452"/>
      <c r="F334" s="263" t="s">
        <v>75</v>
      </c>
      <c r="G334" s="99">
        <v>12</v>
      </c>
      <c r="H334" s="99">
        <v>1.99</v>
      </c>
      <c r="I334" s="95">
        <f t="shared" ref="I334:I340" si="9">ROUND(G334*H334,2)</f>
        <v>23.88</v>
      </c>
    </row>
    <row r="335" spans="2:9" ht="18" customHeight="1" x14ac:dyDescent="0.25">
      <c r="B335" s="262" t="s">
        <v>130</v>
      </c>
      <c r="C335" s="259" t="s">
        <v>131</v>
      </c>
      <c r="D335" s="259"/>
      <c r="E335" s="160"/>
      <c r="F335" s="263" t="s">
        <v>73</v>
      </c>
      <c r="G335" s="99">
        <v>1</v>
      </c>
      <c r="H335" s="99">
        <v>1.71</v>
      </c>
      <c r="I335" s="95">
        <f t="shared" si="9"/>
        <v>1.71</v>
      </c>
    </row>
    <row r="336" spans="2:9" ht="18" customHeight="1" x14ac:dyDescent="0.25">
      <c r="B336" s="262" t="s">
        <v>126</v>
      </c>
      <c r="C336" s="452" t="s">
        <v>127</v>
      </c>
      <c r="D336" s="452"/>
      <c r="E336" s="160"/>
      <c r="F336" s="263" t="s">
        <v>75</v>
      </c>
      <c r="G336" s="99">
        <v>3</v>
      </c>
      <c r="H336" s="99">
        <v>1.98</v>
      </c>
      <c r="I336" s="95">
        <f t="shared" si="9"/>
        <v>5.94</v>
      </c>
    </row>
    <row r="337" spans="2:9" ht="18" customHeight="1" x14ac:dyDescent="0.25">
      <c r="B337" s="262" t="s">
        <v>137</v>
      </c>
      <c r="C337" s="452" t="s">
        <v>138</v>
      </c>
      <c r="D337" s="452"/>
      <c r="E337" s="452"/>
      <c r="F337" s="263" t="s">
        <v>73</v>
      </c>
      <c r="G337" s="99">
        <v>0.15</v>
      </c>
      <c r="H337" s="99">
        <v>5.53</v>
      </c>
      <c r="I337" s="95">
        <f t="shared" si="9"/>
        <v>0.83</v>
      </c>
    </row>
    <row r="338" spans="2:9" ht="18" customHeight="1" x14ac:dyDescent="0.25">
      <c r="B338" s="262" t="s">
        <v>132</v>
      </c>
      <c r="C338" s="259" t="s">
        <v>133</v>
      </c>
      <c r="D338" s="259"/>
      <c r="E338" s="160"/>
      <c r="F338" s="263" t="s">
        <v>73</v>
      </c>
      <c r="G338" s="99">
        <v>2</v>
      </c>
      <c r="H338" s="99">
        <v>1.07</v>
      </c>
      <c r="I338" s="95">
        <f t="shared" si="9"/>
        <v>2.14</v>
      </c>
    </row>
    <row r="339" spans="2:9" ht="18" customHeight="1" x14ac:dyDescent="0.25">
      <c r="B339" s="262" t="s">
        <v>124</v>
      </c>
      <c r="C339" s="259" t="s">
        <v>125</v>
      </c>
      <c r="D339" s="259"/>
      <c r="E339" s="160"/>
      <c r="F339" s="263" t="s">
        <v>73</v>
      </c>
      <c r="G339" s="99">
        <v>1</v>
      </c>
      <c r="H339" s="99">
        <v>1.39</v>
      </c>
      <c r="I339" s="95">
        <f t="shared" si="9"/>
        <v>1.39</v>
      </c>
    </row>
    <row r="340" spans="2:9" ht="18" customHeight="1" x14ac:dyDescent="0.25">
      <c r="B340" s="262" t="s">
        <v>149</v>
      </c>
      <c r="C340" s="452" t="s">
        <v>150</v>
      </c>
      <c r="D340" s="452"/>
      <c r="E340" s="452"/>
      <c r="F340" s="263" t="s">
        <v>73</v>
      </c>
      <c r="G340" s="99">
        <v>1</v>
      </c>
      <c r="H340" s="99">
        <v>9.9499999999999993</v>
      </c>
      <c r="I340" s="95">
        <f t="shared" si="9"/>
        <v>9.9499999999999993</v>
      </c>
    </row>
    <row r="341" spans="2:9" ht="18" customHeight="1" x14ac:dyDescent="0.25">
      <c r="B341" s="453" t="s">
        <v>71</v>
      </c>
      <c r="C341" s="454"/>
      <c r="D341" s="454"/>
      <c r="E341" s="454"/>
      <c r="F341" s="454"/>
      <c r="G341" s="454"/>
      <c r="H341" s="454"/>
      <c r="I341" s="96">
        <f>SUM(I334:I340)</f>
        <v>45.84</v>
      </c>
    </row>
    <row r="342" spans="2:9" ht="18" customHeight="1" x14ac:dyDescent="0.25">
      <c r="B342" s="455"/>
      <c r="C342" s="456"/>
      <c r="D342" s="456"/>
      <c r="E342" s="456"/>
      <c r="F342" s="456"/>
      <c r="G342" s="456"/>
      <c r="H342" s="456"/>
      <c r="I342" s="457"/>
    </row>
    <row r="343" spans="2:9" ht="18" customHeight="1" x14ac:dyDescent="0.25">
      <c r="B343" s="448" t="s">
        <v>65</v>
      </c>
      <c r="C343" s="449"/>
      <c r="D343" s="449"/>
      <c r="E343" s="449"/>
      <c r="F343" s="449"/>
      <c r="G343" s="449"/>
      <c r="H343" s="449"/>
      <c r="I343" s="97">
        <f>I332+I341</f>
        <v>79.44</v>
      </c>
    </row>
    <row r="344" spans="2:9" ht="18" customHeight="1" x14ac:dyDescent="0.25">
      <c r="B344" s="448" t="s">
        <v>66</v>
      </c>
      <c r="C344" s="449"/>
      <c r="D344" s="449"/>
      <c r="E344" s="449"/>
      <c r="F344" s="449"/>
      <c r="G344" s="449"/>
      <c r="H344" s="449"/>
      <c r="I344" s="97">
        <f>ROUND(I332*$D$14,2)</f>
        <v>30.06</v>
      </c>
    </row>
    <row r="345" spans="2:9" ht="18" customHeight="1" x14ac:dyDescent="0.25">
      <c r="B345" s="450" t="s">
        <v>67</v>
      </c>
      <c r="C345" s="451"/>
      <c r="D345" s="451"/>
      <c r="E345" s="451"/>
      <c r="F345" s="451"/>
      <c r="G345" s="451"/>
      <c r="H345" s="451"/>
      <c r="I345" s="98">
        <f>I343+I344</f>
        <v>109.5</v>
      </c>
    </row>
    <row r="346" spans="2:9" ht="18" customHeight="1" x14ac:dyDescent="0.25">
      <c r="B346" s="120"/>
      <c r="C346" s="121"/>
      <c r="D346" s="167"/>
      <c r="E346" s="167"/>
      <c r="F346" s="122"/>
      <c r="G346" s="122"/>
      <c r="H346" s="122"/>
      <c r="I346" s="123"/>
    </row>
    <row r="347" spans="2:9" ht="18" customHeight="1" x14ac:dyDescent="0.25">
      <c r="B347" s="464" t="s">
        <v>96</v>
      </c>
      <c r="C347" s="465"/>
      <c r="D347" s="465"/>
      <c r="E347" s="465"/>
      <c r="F347" s="465"/>
      <c r="G347" s="465"/>
      <c r="H347" s="465"/>
      <c r="I347" s="466"/>
    </row>
    <row r="348" spans="2:9" ht="18" customHeight="1" x14ac:dyDescent="0.25">
      <c r="B348" s="467" t="s">
        <v>68</v>
      </c>
      <c r="C348" s="468"/>
      <c r="D348" s="88">
        <f>I368</f>
        <v>100.42000000000002</v>
      </c>
      <c r="E348" s="89"/>
      <c r="F348" s="89"/>
      <c r="G348" s="90"/>
      <c r="H348" s="90"/>
      <c r="I348" s="91" t="s">
        <v>74</v>
      </c>
    </row>
    <row r="349" spans="2:9" ht="18" customHeight="1" x14ac:dyDescent="0.25">
      <c r="B349" s="458"/>
      <c r="C349" s="459"/>
      <c r="D349" s="459"/>
      <c r="E349" s="459"/>
      <c r="F349" s="459"/>
      <c r="G349" s="459"/>
      <c r="H349" s="459"/>
      <c r="I349" s="460"/>
    </row>
    <row r="350" spans="2:9" ht="18" customHeight="1" x14ac:dyDescent="0.25">
      <c r="B350" s="92" t="s">
        <v>55</v>
      </c>
      <c r="C350" s="93" t="s">
        <v>56</v>
      </c>
      <c r="D350" s="93"/>
      <c r="E350" s="93"/>
      <c r="F350" s="93" t="s">
        <v>57</v>
      </c>
      <c r="G350" s="93" t="s">
        <v>58</v>
      </c>
      <c r="H350" s="93" t="s">
        <v>59</v>
      </c>
      <c r="I350" s="94" t="s">
        <v>60</v>
      </c>
    </row>
    <row r="351" spans="2:9" ht="18" customHeight="1" x14ac:dyDescent="0.25">
      <c r="B351" s="461" t="s">
        <v>61</v>
      </c>
      <c r="C351" s="462"/>
      <c r="D351" s="462"/>
      <c r="E351" s="462"/>
      <c r="F351" s="462"/>
      <c r="G351" s="462"/>
      <c r="H351" s="462"/>
      <c r="I351" s="463"/>
    </row>
    <row r="352" spans="2:9" ht="18" customHeight="1" x14ac:dyDescent="0.25">
      <c r="B352" s="262" t="s">
        <v>128</v>
      </c>
      <c r="C352" s="259" t="s">
        <v>129</v>
      </c>
      <c r="D352" s="159"/>
      <c r="E352" s="160"/>
      <c r="F352" s="263" t="s">
        <v>62</v>
      </c>
      <c r="G352" s="99">
        <v>3</v>
      </c>
      <c r="H352" s="99">
        <f>6.95/1.8946</f>
        <v>3.6683204898131532</v>
      </c>
      <c r="I352" s="95">
        <f>ROUND(G352*H352,2)</f>
        <v>11</v>
      </c>
    </row>
    <row r="353" spans="2:9" ht="18" customHeight="1" x14ac:dyDescent="0.25">
      <c r="B353" s="262" t="s">
        <v>102</v>
      </c>
      <c r="C353" s="259" t="s">
        <v>72</v>
      </c>
      <c r="D353" s="159"/>
      <c r="E353" s="160"/>
      <c r="F353" s="263" t="s">
        <v>62</v>
      </c>
      <c r="G353" s="99">
        <v>3</v>
      </c>
      <c r="H353" s="99">
        <f>9/1.8946</f>
        <v>4.7503430803335798</v>
      </c>
      <c r="I353" s="95">
        <f>ROUND(G353*H353,2)</f>
        <v>14.25</v>
      </c>
    </row>
    <row r="354" spans="2:9" ht="18" customHeight="1" x14ac:dyDescent="0.25">
      <c r="B354" s="262" t="s">
        <v>101</v>
      </c>
      <c r="C354" s="259" t="s">
        <v>63</v>
      </c>
      <c r="D354" s="159"/>
      <c r="E354" s="160"/>
      <c r="F354" s="263" t="s">
        <v>62</v>
      </c>
      <c r="G354" s="99">
        <v>2.5</v>
      </c>
      <c r="H354" s="99">
        <f>6.33/1.8946</f>
        <v>3.3410746331679508</v>
      </c>
      <c r="I354" s="95">
        <f>ROUND(G354*H354,2)</f>
        <v>8.35</v>
      </c>
    </row>
    <row r="355" spans="2:9" ht="18" customHeight="1" x14ac:dyDescent="0.25">
      <c r="B355" s="453" t="s">
        <v>64</v>
      </c>
      <c r="C355" s="454"/>
      <c r="D355" s="454"/>
      <c r="E355" s="454"/>
      <c r="F355" s="454"/>
      <c r="G355" s="454"/>
      <c r="H355" s="454"/>
      <c r="I355" s="96">
        <f>SUM(I352:I354)</f>
        <v>33.6</v>
      </c>
    </row>
    <row r="356" spans="2:9" ht="18" customHeight="1" x14ac:dyDescent="0.25">
      <c r="B356" s="461" t="s">
        <v>70</v>
      </c>
      <c r="C356" s="462"/>
      <c r="D356" s="462"/>
      <c r="E356" s="462"/>
      <c r="F356" s="462"/>
      <c r="G356" s="462"/>
      <c r="H356" s="462"/>
      <c r="I356" s="463"/>
    </row>
    <row r="357" spans="2:9" ht="18" customHeight="1" x14ac:dyDescent="0.25">
      <c r="B357" s="262" t="s">
        <v>142</v>
      </c>
      <c r="C357" s="452" t="s">
        <v>143</v>
      </c>
      <c r="D357" s="452"/>
      <c r="E357" s="452"/>
      <c r="F357" s="263" t="s">
        <v>75</v>
      </c>
      <c r="G357" s="99">
        <v>12.2</v>
      </c>
      <c r="H357" s="99">
        <v>1.38</v>
      </c>
      <c r="I357" s="95">
        <f t="shared" ref="I357:I363" si="10">ROUND(G357*H357,2)</f>
        <v>16.84</v>
      </c>
    </row>
    <row r="358" spans="2:9" ht="18" customHeight="1" x14ac:dyDescent="0.25">
      <c r="B358" s="262" t="s">
        <v>130</v>
      </c>
      <c r="C358" s="259" t="s">
        <v>131</v>
      </c>
      <c r="D358" s="259"/>
      <c r="E358" s="160"/>
      <c r="F358" s="263" t="s">
        <v>73</v>
      </c>
      <c r="G358" s="99">
        <v>1</v>
      </c>
      <c r="H358" s="99">
        <v>1.71</v>
      </c>
      <c r="I358" s="95">
        <f t="shared" si="10"/>
        <v>1.71</v>
      </c>
    </row>
    <row r="359" spans="2:9" ht="18" customHeight="1" x14ac:dyDescent="0.25">
      <c r="B359" s="262" t="s">
        <v>126</v>
      </c>
      <c r="C359" s="452" t="s">
        <v>127</v>
      </c>
      <c r="D359" s="452"/>
      <c r="E359" s="160"/>
      <c r="F359" s="263" t="s">
        <v>75</v>
      </c>
      <c r="G359" s="99">
        <v>3</v>
      </c>
      <c r="H359" s="99">
        <v>1.98</v>
      </c>
      <c r="I359" s="95">
        <f t="shared" si="10"/>
        <v>5.94</v>
      </c>
    </row>
    <row r="360" spans="2:9" ht="18" customHeight="1" x14ac:dyDescent="0.25">
      <c r="B360" s="262" t="s">
        <v>137</v>
      </c>
      <c r="C360" s="452" t="s">
        <v>138</v>
      </c>
      <c r="D360" s="452"/>
      <c r="E360" s="452"/>
      <c r="F360" s="263" t="s">
        <v>73</v>
      </c>
      <c r="G360" s="99">
        <v>0.17</v>
      </c>
      <c r="H360" s="99">
        <v>5.53</v>
      </c>
      <c r="I360" s="95">
        <f t="shared" si="10"/>
        <v>0.94</v>
      </c>
    </row>
    <row r="361" spans="2:9" ht="18" customHeight="1" x14ac:dyDescent="0.25">
      <c r="B361" s="262" t="s">
        <v>132</v>
      </c>
      <c r="C361" s="259" t="s">
        <v>133</v>
      </c>
      <c r="D361" s="259"/>
      <c r="E361" s="160"/>
      <c r="F361" s="263" t="s">
        <v>73</v>
      </c>
      <c r="G361" s="99">
        <v>2</v>
      </c>
      <c r="H361" s="99">
        <v>1.07</v>
      </c>
      <c r="I361" s="95">
        <f t="shared" si="10"/>
        <v>2.14</v>
      </c>
    </row>
    <row r="362" spans="2:9" ht="18" customHeight="1" x14ac:dyDescent="0.25">
      <c r="B362" s="262" t="s">
        <v>124</v>
      </c>
      <c r="C362" s="259" t="s">
        <v>125</v>
      </c>
      <c r="D362" s="259"/>
      <c r="E362" s="160"/>
      <c r="F362" s="263" t="s">
        <v>73</v>
      </c>
      <c r="G362" s="99">
        <v>1</v>
      </c>
      <c r="H362" s="99">
        <v>1.39</v>
      </c>
      <c r="I362" s="95">
        <f t="shared" si="10"/>
        <v>1.39</v>
      </c>
    </row>
    <row r="363" spans="2:9" ht="18" customHeight="1" x14ac:dyDescent="0.25">
      <c r="B363" s="262" t="s">
        <v>151</v>
      </c>
      <c r="C363" s="452" t="s">
        <v>152</v>
      </c>
      <c r="D363" s="452"/>
      <c r="E363" s="452"/>
      <c r="F363" s="263" t="s">
        <v>73</v>
      </c>
      <c r="G363" s="99">
        <v>1</v>
      </c>
      <c r="H363" s="99">
        <v>7.8</v>
      </c>
      <c r="I363" s="95">
        <f t="shared" si="10"/>
        <v>7.8</v>
      </c>
    </row>
    <row r="364" spans="2:9" ht="18" customHeight="1" x14ac:dyDescent="0.25">
      <c r="B364" s="453" t="s">
        <v>71</v>
      </c>
      <c r="C364" s="454"/>
      <c r="D364" s="454"/>
      <c r="E364" s="454"/>
      <c r="F364" s="454"/>
      <c r="G364" s="454"/>
      <c r="H364" s="454"/>
      <c r="I364" s="96">
        <f>SUM(I357:I363)</f>
        <v>36.760000000000005</v>
      </c>
    </row>
    <row r="365" spans="2:9" ht="18" customHeight="1" x14ac:dyDescent="0.25">
      <c r="B365" s="455"/>
      <c r="C365" s="456"/>
      <c r="D365" s="456"/>
      <c r="E365" s="456"/>
      <c r="F365" s="456"/>
      <c r="G365" s="456"/>
      <c r="H365" s="456"/>
      <c r="I365" s="457"/>
    </row>
    <row r="366" spans="2:9" ht="18" customHeight="1" x14ac:dyDescent="0.25">
      <c r="B366" s="448" t="s">
        <v>65</v>
      </c>
      <c r="C366" s="449"/>
      <c r="D366" s="449"/>
      <c r="E366" s="449"/>
      <c r="F366" s="449"/>
      <c r="G366" s="449"/>
      <c r="H366" s="449"/>
      <c r="I366" s="97">
        <f>I355+I364</f>
        <v>70.360000000000014</v>
      </c>
    </row>
    <row r="367" spans="2:9" ht="18" customHeight="1" x14ac:dyDescent="0.25">
      <c r="B367" s="448" t="s">
        <v>66</v>
      </c>
      <c r="C367" s="449"/>
      <c r="D367" s="449"/>
      <c r="E367" s="449"/>
      <c r="F367" s="449"/>
      <c r="G367" s="449"/>
      <c r="H367" s="449"/>
      <c r="I367" s="97">
        <f>ROUND(I355*$D$14,2)</f>
        <v>30.06</v>
      </c>
    </row>
    <row r="368" spans="2:9" ht="18" customHeight="1" x14ac:dyDescent="0.25">
      <c r="B368" s="450" t="s">
        <v>67</v>
      </c>
      <c r="C368" s="451"/>
      <c r="D368" s="451"/>
      <c r="E368" s="451"/>
      <c r="F368" s="451"/>
      <c r="G368" s="451"/>
      <c r="H368" s="451"/>
      <c r="I368" s="98">
        <f>I366+I367</f>
        <v>100.42000000000002</v>
      </c>
    </row>
    <row r="369" spans="2:9" ht="18" customHeight="1" x14ac:dyDescent="0.25">
      <c r="B369" s="120"/>
      <c r="C369" s="121"/>
      <c r="D369" s="167"/>
      <c r="E369" s="167"/>
      <c r="F369" s="122"/>
      <c r="G369" s="122"/>
      <c r="H369" s="122"/>
      <c r="I369" s="123"/>
    </row>
    <row r="370" spans="2:9" ht="18" customHeight="1" x14ac:dyDescent="0.25">
      <c r="B370" s="464" t="s">
        <v>153</v>
      </c>
      <c r="C370" s="465"/>
      <c r="D370" s="465"/>
      <c r="E370" s="465"/>
      <c r="F370" s="465"/>
      <c r="G370" s="465"/>
      <c r="H370" s="465"/>
      <c r="I370" s="466"/>
    </row>
    <row r="371" spans="2:9" ht="18" customHeight="1" x14ac:dyDescent="0.25">
      <c r="B371" s="467" t="s">
        <v>68</v>
      </c>
      <c r="C371" s="468"/>
      <c r="D371" s="88">
        <f>I391</f>
        <v>92.820000000000007</v>
      </c>
      <c r="E371" s="89"/>
      <c r="F371" s="89"/>
      <c r="G371" s="90"/>
      <c r="H371" s="90"/>
      <c r="I371" s="91" t="s">
        <v>74</v>
      </c>
    </row>
    <row r="372" spans="2:9" ht="18" customHeight="1" x14ac:dyDescent="0.25">
      <c r="B372" s="458"/>
      <c r="C372" s="459"/>
      <c r="D372" s="459"/>
      <c r="E372" s="459"/>
      <c r="F372" s="459"/>
      <c r="G372" s="459"/>
      <c r="H372" s="459"/>
      <c r="I372" s="460"/>
    </row>
    <row r="373" spans="2:9" ht="18" customHeight="1" x14ac:dyDescent="0.25">
      <c r="B373" s="92" t="s">
        <v>55</v>
      </c>
      <c r="C373" s="93" t="s">
        <v>56</v>
      </c>
      <c r="D373" s="93"/>
      <c r="E373" s="93"/>
      <c r="F373" s="93" t="s">
        <v>57</v>
      </c>
      <c r="G373" s="93" t="s">
        <v>58</v>
      </c>
      <c r="H373" s="93" t="s">
        <v>59</v>
      </c>
      <c r="I373" s="94" t="s">
        <v>60</v>
      </c>
    </row>
    <row r="374" spans="2:9" ht="18" customHeight="1" x14ac:dyDescent="0.25">
      <c r="B374" s="461" t="s">
        <v>61</v>
      </c>
      <c r="C374" s="462"/>
      <c r="D374" s="462"/>
      <c r="E374" s="462"/>
      <c r="F374" s="462"/>
      <c r="G374" s="462"/>
      <c r="H374" s="462"/>
      <c r="I374" s="463"/>
    </row>
    <row r="375" spans="2:9" ht="18" customHeight="1" x14ac:dyDescent="0.25">
      <c r="B375" s="262" t="s">
        <v>128</v>
      </c>
      <c r="C375" s="259" t="s">
        <v>129</v>
      </c>
      <c r="D375" s="159"/>
      <c r="E375" s="160"/>
      <c r="F375" s="263" t="s">
        <v>62</v>
      </c>
      <c r="G375" s="99">
        <v>3</v>
      </c>
      <c r="H375" s="99">
        <f>6.95/1.8946</f>
        <v>3.6683204898131532</v>
      </c>
      <c r="I375" s="95">
        <f>ROUND(G375*H375,2)</f>
        <v>11</v>
      </c>
    </row>
    <row r="376" spans="2:9" ht="18" customHeight="1" x14ac:dyDescent="0.25">
      <c r="B376" s="262" t="s">
        <v>102</v>
      </c>
      <c r="C376" s="259" t="s">
        <v>72</v>
      </c>
      <c r="D376" s="159"/>
      <c r="E376" s="160"/>
      <c r="F376" s="263" t="s">
        <v>62</v>
      </c>
      <c r="G376" s="99">
        <v>3</v>
      </c>
      <c r="H376" s="99">
        <f>9/1.8946</f>
        <v>4.7503430803335798</v>
      </c>
      <c r="I376" s="95">
        <f>ROUND(G376*H376,2)</f>
        <v>14.25</v>
      </c>
    </row>
    <row r="377" spans="2:9" ht="18" customHeight="1" x14ac:dyDescent="0.25">
      <c r="B377" s="262" t="s">
        <v>101</v>
      </c>
      <c r="C377" s="259" t="s">
        <v>63</v>
      </c>
      <c r="D377" s="159"/>
      <c r="E377" s="160"/>
      <c r="F377" s="263" t="s">
        <v>62</v>
      </c>
      <c r="G377" s="99">
        <v>2.5</v>
      </c>
      <c r="H377" s="99">
        <f>6.33/1.8946</f>
        <v>3.3410746331679508</v>
      </c>
      <c r="I377" s="95">
        <f>ROUND(G377*H377,2)</f>
        <v>8.35</v>
      </c>
    </row>
    <row r="378" spans="2:9" ht="18" customHeight="1" x14ac:dyDescent="0.25">
      <c r="B378" s="453" t="s">
        <v>64</v>
      </c>
      <c r="C378" s="454"/>
      <c r="D378" s="454"/>
      <c r="E378" s="454"/>
      <c r="F378" s="454"/>
      <c r="G378" s="454"/>
      <c r="H378" s="454"/>
      <c r="I378" s="96">
        <f>SUM(I375:I377)</f>
        <v>33.6</v>
      </c>
    </row>
    <row r="379" spans="2:9" ht="18" customHeight="1" x14ac:dyDescent="0.25">
      <c r="B379" s="461" t="s">
        <v>70</v>
      </c>
      <c r="C379" s="462"/>
      <c r="D379" s="462"/>
      <c r="E379" s="462"/>
      <c r="F379" s="462"/>
      <c r="G379" s="462"/>
      <c r="H379" s="462"/>
      <c r="I379" s="463"/>
    </row>
    <row r="380" spans="2:9" ht="18" customHeight="1" x14ac:dyDescent="0.25">
      <c r="B380" s="262" t="s">
        <v>142</v>
      </c>
      <c r="C380" s="452" t="s">
        <v>143</v>
      </c>
      <c r="D380" s="452"/>
      <c r="E380" s="452"/>
      <c r="F380" s="263" t="s">
        <v>75</v>
      </c>
      <c r="G380" s="99">
        <v>8</v>
      </c>
      <c r="H380" s="99">
        <v>1.38</v>
      </c>
      <c r="I380" s="95">
        <f t="shared" ref="I380:I386" si="11">ROUND(G380*H380,2)</f>
        <v>11.04</v>
      </c>
    </row>
    <row r="381" spans="2:9" ht="18" customHeight="1" x14ac:dyDescent="0.25">
      <c r="B381" s="262" t="s">
        <v>130</v>
      </c>
      <c r="C381" s="259" t="s">
        <v>131</v>
      </c>
      <c r="D381" s="259"/>
      <c r="E381" s="160"/>
      <c r="F381" s="263" t="s">
        <v>73</v>
      </c>
      <c r="G381" s="99">
        <v>1</v>
      </c>
      <c r="H381" s="99">
        <v>1.71</v>
      </c>
      <c r="I381" s="95">
        <f t="shared" si="11"/>
        <v>1.71</v>
      </c>
    </row>
    <row r="382" spans="2:9" ht="18" customHeight="1" x14ac:dyDescent="0.25">
      <c r="B382" s="262" t="s">
        <v>126</v>
      </c>
      <c r="C382" s="452" t="s">
        <v>127</v>
      </c>
      <c r="D382" s="452"/>
      <c r="E382" s="160"/>
      <c r="F382" s="263" t="s">
        <v>75</v>
      </c>
      <c r="G382" s="99">
        <v>3</v>
      </c>
      <c r="H382" s="99">
        <v>1.98</v>
      </c>
      <c r="I382" s="95">
        <f t="shared" si="11"/>
        <v>5.94</v>
      </c>
    </row>
    <row r="383" spans="2:9" ht="18" customHeight="1" x14ac:dyDescent="0.25">
      <c r="B383" s="262" t="s">
        <v>137</v>
      </c>
      <c r="C383" s="452" t="s">
        <v>138</v>
      </c>
      <c r="D383" s="452"/>
      <c r="E383" s="452"/>
      <c r="F383" s="263" t="s">
        <v>73</v>
      </c>
      <c r="G383" s="99">
        <v>0.15</v>
      </c>
      <c r="H383" s="99">
        <v>5.53</v>
      </c>
      <c r="I383" s="95">
        <f t="shared" si="11"/>
        <v>0.83</v>
      </c>
    </row>
    <row r="384" spans="2:9" ht="18" customHeight="1" x14ac:dyDescent="0.25">
      <c r="B384" s="262" t="s">
        <v>132</v>
      </c>
      <c r="C384" s="259" t="s">
        <v>133</v>
      </c>
      <c r="D384" s="259"/>
      <c r="E384" s="160"/>
      <c r="F384" s="263" t="s">
        <v>73</v>
      </c>
      <c r="G384" s="99">
        <v>2</v>
      </c>
      <c r="H384" s="99">
        <v>1.07</v>
      </c>
      <c r="I384" s="95">
        <f t="shared" si="11"/>
        <v>2.14</v>
      </c>
    </row>
    <row r="385" spans="2:9" ht="18" customHeight="1" x14ac:dyDescent="0.25">
      <c r="B385" s="262" t="s">
        <v>124</v>
      </c>
      <c r="C385" s="259" t="s">
        <v>125</v>
      </c>
      <c r="D385" s="259"/>
      <c r="E385" s="160"/>
      <c r="F385" s="263" t="s">
        <v>73</v>
      </c>
      <c r="G385" s="99">
        <v>1</v>
      </c>
      <c r="H385" s="99">
        <v>1.39</v>
      </c>
      <c r="I385" s="95">
        <f t="shared" si="11"/>
        <v>1.39</v>
      </c>
    </row>
    <row r="386" spans="2:9" ht="18" customHeight="1" x14ac:dyDescent="0.25">
      <c r="B386" s="262" t="s">
        <v>154</v>
      </c>
      <c r="C386" s="452" t="s">
        <v>155</v>
      </c>
      <c r="D386" s="452"/>
      <c r="E386" s="452"/>
      <c r="F386" s="263" t="s">
        <v>73</v>
      </c>
      <c r="G386" s="99">
        <v>1</v>
      </c>
      <c r="H386" s="99">
        <v>6.11</v>
      </c>
      <c r="I386" s="95">
        <f t="shared" si="11"/>
        <v>6.11</v>
      </c>
    </row>
    <row r="387" spans="2:9" ht="18" customHeight="1" x14ac:dyDescent="0.25">
      <c r="B387" s="453" t="s">
        <v>71</v>
      </c>
      <c r="C387" s="454"/>
      <c r="D387" s="454"/>
      <c r="E387" s="454"/>
      <c r="F387" s="454"/>
      <c r="G387" s="454"/>
      <c r="H387" s="454"/>
      <c r="I387" s="96">
        <f>SUM(I380:I386)</f>
        <v>29.16</v>
      </c>
    </row>
    <row r="388" spans="2:9" ht="18" customHeight="1" x14ac:dyDescent="0.25">
      <c r="B388" s="455"/>
      <c r="C388" s="456"/>
      <c r="D388" s="456"/>
      <c r="E388" s="456"/>
      <c r="F388" s="456"/>
      <c r="G388" s="456"/>
      <c r="H388" s="456"/>
      <c r="I388" s="457"/>
    </row>
    <row r="389" spans="2:9" ht="18" customHeight="1" x14ac:dyDescent="0.25">
      <c r="B389" s="448" t="s">
        <v>65</v>
      </c>
      <c r="C389" s="449"/>
      <c r="D389" s="449"/>
      <c r="E389" s="449"/>
      <c r="F389" s="449"/>
      <c r="G389" s="449"/>
      <c r="H389" s="449"/>
      <c r="I389" s="97">
        <f>I378+I387</f>
        <v>62.760000000000005</v>
      </c>
    </row>
    <row r="390" spans="2:9" ht="18" customHeight="1" x14ac:dyDescent="0.25">
      <c r="B390" s="448" t="s">
        <v>66</v>
      </c>
      <c r="C390" s="449"/>
      <c r="D390" s="449"/>
      <c r="E390" s="449"/>
      <c r="F390" s="449"/>
      <c r="G390" s="449"/>
      <c r="H390" s="449"/>
      <c r="I390" s="97">
        <f>ROUND(I378*$D$14,2)</f>
        <v>30.06</v>
      </c>
    </row>
    <row r="391" spans="2:9" ht="18" customHeight="1" x14ac:dyDescent="0.25">
      <c r="B391" s="450" t="s">
        <v>67</v>
      </c>
      <c r="C391" s="451"/>
      <c r="D391" s="451"/>
      <c r="E391" s="451"/>
      <c r="F391" s="451"/>
      <c r="G391" s="451"/>
      <c r="H391" s="451"/>
      <c r="I391" s="98">
        <f>I389+I390</f>
        <v>92.820000000000007</v>
      </c>
    </row>
    <row r="392" spans="2:9" ht="18" customHeight="1" x14ac:dyDescent="0.25">
      <c r="B392" s="169"/>
      <c r="C392" s="170"/>
      <c r="D392" s="171"/>
      <c r="E392" s="172"/>
      <c r="F392" s="173"/>
      <c r="G392" s="173"/>
      <c r="H392" s="170"/>
      <c r="I392" s="170"/>
    </row>
    <row r="393" spans="2:9" ht="18" customHeight="1" x14ac:dyDescent="0.25">
      <c r="B393" s="464" t="s">
        <v>156</v>
      </c>
      <c r="C393" s="465"/>
      <c r="D393" s="465"/>
      <c r="E393" s="465"/>
      <c r="F393" s="465"/>
      <c r="G393" s="465"/>
      <c r="H393" s="465"/>
      <c r="I393" s="466"/>
    </row>
    <row r="394" spans="2:9" ht="18" customHeight="1" x14ac:dyDescent="0.25">
      <c r="B394" s="467" t="s">
        <v>68</v>
      </c>
      <c r="C394" s="468"/>
      <c r="D394" s="88">
        <f>I414</f>
        <v>100.64000000000001</v>
      </c>
      <c r="E394" s="89"/>
      <c r="F394" s="89"/>
      <c r="G394" s="90"/>
      <c r="H394" s="90"/>
      <c r="I394" s="91" t="s">
        <v>74</v>
      </c>
    </row>
    <row r="395" spans="2:9" ht="18" customHeight="1" x14ac:dyDescent="0.25">
      <c r="B395" s="458"/>
      <c r="C395" s="459"/>
      <c r="D395" s="459"/>
      <c r="E395" s="459"/>
      <c r="F395" s="459"/>
      <c r="G395" s="459"/>
      <c r="H395" s="459"/>
      <c r="I395" s="460"/>
    </row>
    <row r="396" spans="2:9" ht="18" customHeight="1" x14ac:dyDescent="0.25">
      <c r="B396" s="92" t="s">
        <v>55</v>
      </c>
      <c r="C396" s="93" t="s">
        <v>56</v>
      </c>
      <c r="D396" s="93"/>
      <c r="E396" s="93"/>
      <c r="F396" s="93" t="s">
        <v>57</v>
      </c>
      <c r="G396" s="93" t="s">
        <v>58</v>
      </c>
      <c r="H396" s="93" t="s">
        <v>59</v>
      </c>
      <c r="I396" s="94" t="s">
        <v>60</v>
      </c>
    </row>
    <row r="397" spans="2:9" ht="18" customHeight="1" x14ac:dyDescent="0.25">
      <c r="B397" s="461" t="s">
        <v>61</v>
      </c>
      <c r="C397" s="462"/>
      <c r="D397" s="462"/>
      <c r="E397" s="462"/>
      <c r="F397" s="462"/>
      <c r="G397" s="462"/>
      <c r="H397" s="462"/>
      <c r="I397" s="463"/>
    </row>
    <row r="398" spans="2:9" ht="18" customHeight="1" x14ac:dyDescent="0.25">
      <c r="B398" s="262" t="s">
        <v>128</v>
      </c>
      <c r="C398" s="259" t="s">
        <v>129</v>
      </c>
      <c r="D398" s="159"/>
      <c r="E398" s="160"/>
      <c r="F398" s="263" t="s">
        <v>62</v>
      </c>
      <c r="G398" s="99">
        <v>3</v>
      </c>
      <c r="H398" s="99">
        <f>6.95/1.8946</f>
        <v>3.6683204898131532</v>
      </c>
      <c r="I398" s="95">
        <f>ROUND(G398*H398,2)</f>
        <v>11</v>
      </c>
    </row>
    <row r="399" spans="2:9" ht="18" customHeight="1" x14ac:dyDescent="0.25">
      <c r="B399" s="262" t="s">
        <v>102</v>
      </c>
      <c r="C399" s="259" t="s">
        <v>72</v>
      </c>
      <c r="D399" s="159"/>
      <c r="E399" s="160"/>
      <c r="F399" s="263" t="s">
        <v>62</v>
      </c>
      <c r="G399" s="99">
        <v>3</v>
      </c>
      <c r="H399" s="99">
        <f>9/1.8946</f>
        <v>4.7503430803335798</v>
      </c>
      <c r="I399" s="95">
        <f>ROUND(G399*H399,2)</f>
        <v>14.25</v>
      </c>
    </row>
    <row r="400" spans="2:9" ht="18" customHeight="1" x14ac:dyDescent="0.25">
      <c r="B400" s="262" t="s">
        <v>101</v>
      </c>
      <c r="C400" s="259" t="s">
        <v>63</v>
      </c>
      <c r="D400" s="159"/>
      <c r="E400" s="160"/>
      <c r="F400" s="263" t="s">
        <v>62</v>
      </c>
      <c r="G400" s="99">
        <v>2.5</v>
      </c>
      <c r="H400" s="99">
        <f>6.33/1.8946</f>
        <v>3.3410746331679508</v>
      </c>
      <c r="I400" s="95">
        <f>ROUND(G400*H400,2)</f>
        <v>8.35</v>
      </c>
    </row>
    <row r="401" spans="2:9" ht="18" customHeight="1" x14ac:dyDescent="0.25">
      <c r="B401" s="453" t="s">
        <v>64</v>
      </c>
      <c r="C401" s="454"/>
      <c r="D401" s="454"/>
      <c r="E401" s="454"/>
      <c r="F401" s="454"/>
      <c r="G401" s="454"/>
      <c r="H401" s="454"/>
      <c r="I401" s="96">
        <f>SUM(I398:I400)</f>
        <v>33.6</v>
      </c>
    </row>
    <row r="402" spans="2:9" ht="18" customHeight="1" x14ac:dyDescent="0.25">
      <c r="B402" s="461" t="s">
        <v>70</v>
      </c>
      <c r="C402" s="462"/>
      <c r="D402" s="462"/>
      <c r="E402" s="462"/>
      <c r="F402" s="462"/>
      <c r="G402" s="462"/>
      <c r="H402" s="462"/>
      <c r="I402" s="463"/>
    </row>
    <row r="403" spans="2:9" ht="18" customHeight="1" x14ac:dyDescent="0.25">
      <c r="B403" s="262" t="s">
        <v>142</v>
      </c>
      <c r="C403" s="452" t="s">
        <v>143</v>
      </c>
      <c r="D403" s="452"/>
      <c r="E403" s="452"/>
      <c r="F403" s="263" t="s">
        <v>75</v>
      </c>
      <c r="G403" s="99">
        <v>12</v>
      </c>
      <c r="H403" s="99">
        <v>1.38</v>
      </c>
      <c r="I403" s="95">
        <f t="shared" ref="I403:I409" si="12">ROUND(G403*H403,2)</f>
        <v>16.559999999999999</v>
      </c>
    </row>
    <row r="404" spans="2:9" ht="18" customHeight="1" x14ac:dyDescent="0.25">
      <c r="B404" s="262" t="s">
        <v>130</v>
      </c>
      <c r="C404" s="452" t="s">
        <v>131</v>
      </c>
      <c r="D404" s="452"/>
      <c r="E404" s="452"/>
      <c r="F404" s="263" t="s">
        <v>73</v>
      </c>
      <c r="G404" s="99">
        <v>1</v>
      </c>
      <c r="H404" s="99">
        <v>1.71</v>
      </c>
      <c r="I404" s="95">
        <f t="shared" si="12"/>
        <v>1.71</v>
      </c>
    </row>
    <row r="405" spans="2:9" ht="18" customHeight="1" x14ac:dyDescent="0.25">
      <c r="B405" s="262" t="s">
        <v>126</v>
      </c>
      <c r="C405" s="174" t="s">
        <v>127</v>
      </c>
      <c r="D405" s="174"/>
      <c r="E405" s="160"/>
      <c r="F405" s="263" t="s">
        <v>75</v>
      </c>
      <c r="G405" s="99">
        <v>3</v>
      </c>
      <c r="H405" s="99">
        <v>1.98</v>
      </c>
      <c r="I405" s="95">
        <f t="shared" si="12"/>
        <v>5.94</v>
      </c>
    </row>
    <row r="406" spans="2:9" ht="18" customHeight="1" x14ac:dyDescent="0.25">
      <c r="B406" s="262" t="s">
        <v>137</v>
      </c>
      <c r="C406" s="174" t="s">
        <v>138</v>
      </c>
      <c r="D406" s="174"/>
      <c r="E406" s="160"/>
      <c r="F406" s="263" t="s">
        <v>73</v>
      </c>
      <c r="G406" s="99">
        <v>0.15</v>
      </c>
      <c r="H406" s="99">
        <v>5.53</v>
      </c>
      <c r="I406" s="95">
        <f t="shared" si="12"/>
        <v>0.83</v>
      </c>
    </row>
    <row r="407" spans="2:9" ht="18" customHeight="1" x14ac:dyDescent="0.25">
      <c r="B407" s="262" t="s">
        <v>132</v>
      </c>
      <c r="C407" s="259" t="s">
        <v>133</v>
      </c>
      <c r="D407" s="259"/>
      <c r="E407" s="160"/>
      <c r="F407" s="263" t="s">
        <v>73</v>
      </c>
      <c r="G407" s="99">
        <v>2</v>
      </c>
      <c r="H407" s="99">
        <v>1.07</v>
      </c>
      <c r="I407" s="95">
        <f t="shared" si="12"/>
        <v>2.14</v>
      </c>
    </row>
    <row r="408" spans="2:9" ht="18" customHeight="1" x14ac:dyDescent="0.25">
      <c r="B408" s="262" t="s">
        <v>124</v>
      </c>
      <c r="C408" s="259" t="s">
        <v>125</v>
      </c>
      <c r="D408" s="259"/>
      <c r="E408" s="160"/>
      <c r="F408" s="263" t="s">
        <v>73</v>
      </c>
      <c r="G408" s="99">
        <v>1</v>
      </c>
      <c r="H408" s="99">
        <v>1.39</v>
      </c>
      <c r="I408" s="95">
        <f t="shared" si="12"/>
        <v>1.39</v>
      </c>
    </row>
    <row r="409" spans="2:9" ht="18" customHeight="1" x14ac:dyDescent="0.25">
      <c r="B409" s="262" t="s">
        <v>157</v>
      </c>
      <c r="C409" s="452" t="s">
        <v>158</v>
      </c>
      <c r="D409" s="452"/>
      <c r="E409" s="160"/>
      <c r="F409" s="263" t="s">
        <v>73</v>
      </c>
      <c r="G409" s="99">
        <v>1</v>
      </c>
      <c r="H409" s="99">
        <v>8.41</v>
      </c>
      <c r="I409" s="95">
        <f t="shared" si="12"/>
        <v>8.41</v>
      </c>
    </row>
    <row r="410" spans="2:9" ht="18" customHeight="1" x14ac:dyDescent="0.25">
      <c r="B410" s="453" t="s">
        <v>71</v>
      </c>
      <c r="C410" s="454"/>
      <c r="D410" s="454"/>
      <c r="E410" s="454"/>
      <c r="F410" s="454"/>
      <c r="G410" s="454"/>
      <c r="H410" s="454"/>
      <c r="I410" s="96">
        <f>SUM(I403:I409)</f>
        <v>36.980000000000004</v>
      </c>
    </row>
    <row r="411" spans="2:9" ht="18" customHeight="1" x14ac:dyDescent="0.25">
      <c r="B411" s="455"/>
      <c r="C411" s="456"/>
      <c r="D411" s="456"/>
      <c r="E411" s="456"/>
      <c r="F411" s="456"/>
      <c r="G411" s="456"/>
      <c r="H411" s="456"/>
      <c r="I411" s="457"/>
    </row>
    <row r="412" spans="2:9" ht="18" customHeight="1" x14ac:dyDescent="0.25">
      <c r="B412" s="448" t="s">
        <v>65</v>
      </c>
      <c r="C412" s="449"/>
      <c r="D412" s="449"/>
      <c r="E412" s="449"/>
      <c r="F412" s="449"/>
      <c r="G412" s="449"/>
      <c r="H412" s="449"/>
      <c r="I412" s="97">
        <f>I401+I410</f>
        <v>70.580000000000013</v>
      </c>
    </row>
    <row r="413" spans="2:9" ht="18" customHeight="1" x14ac:dyDescent="0.25">
      <c r="B413" s="448" t="s">
        <v>66</v>
      </c>
      <c r="C413" s="449"/>
      <c r="D413" s="449"/>
      <c r="E413" s="449"/>
      <c r="F413" s="449"/>
      <c r="G413" s="449"/>
      <c r="H413" s="449"/>
      <c r="I413" s="97">
        <f>ROUND(I401*$D$14,2)</f>
        <v>30.06</v>
      </c>
    </row>
    <row r="414" spans="2:9" ht="18" customHeight="1" x14ac:dyDescent="0.25">
      <c r="B414" s="450" t="s">
        <v>67</v>
      </c>
      <c r="C414" s="451"/>
      <c r="D414" s="451"/>
      <c r="E414" s="451"/>
      <c r="F414" s="451"/>
      <c r="G414" s="451"/>
      <c r="H414" s="451"/>
      <c r="I414" s="98">
        <f>I412+I413</f>
        <v>100.64000000000001</v>
      </c>
    </row>
    <row r="415" spans="2:9" ht="18" customHeight="1" x14ac:dyDescent="0.25">
      <c r="B415" s="120"/>
      <c r="C415" s="121"/>
      <c r="D415" s="167"/>
      <c r="E415" s="167"/>
      <c r="F415" s="122"/>
      <c r="G415" s="122"/>
      <c r="H415" s="122"/>
      <c r="I415" s="123"/>
    </row>
    <row r="416" spans="2:9" ht="18" customHeight="1" x14ac:dyDescent="0.25">
      <c r="B416" s="169"/>
      <c r="C416" s="170"/>
      <c r="D416" s="171"/>
      <c r="E416" s="172"/>
      <c r="F416" s="173"/>
      <c r="G416" s="173"/>
      <c r="H416" s="170"/>
      <c r="I416" s="170"/>
    </row>
    <row r="417" spans="2:9" ht="18" customHeight="1" x14ac:dyDescent="0.25">
      <c r="B417" s="464" t="s">
        <v>159</v>
      </c>
      <c r="C417" s="465"/>
      <c r="D417" s="465"/>
      <c r="E417" s="465"/>
      <c r="F417" s="465"/>
      <c r="G417" s="465"/>
      <c r="H417" s="465"/>
      <c r="I417" s="466"/>
    </row>
    <row r="418" spans="2:9" ht="18" customHeight="1" x14ac:dyDescent="0.25">
      <c r="B418" s="467" t="s">
        <v>68</v>
      </c>
      <c r="C418" s="468"/>
      <c r="D418" s="88">
        <f>I431</f>
        <v>6.04</v>
      </c>
      <c r="E418" s="89"/>
      <c r="F418" s="89"/>
      <c r="G418" s="90"/>
      <c r="H418" s="90"/>
      <c r="I418" s="91" t="s">
        <v>74</v>
      </c>
    </row>
    <row r="419" spans="2:9" ht="18" customHeight="1" x14ac:dyDescent="0.25">
      <c r="B419" s="458"/>
      <c r="C419" s="459"/>
      <c r="D419" s="459"/>
      <c r="E419" s="459"/>
      <c r="F419" s="459"/>
      <c r="G419" s="459"/>
      <c r="H419" s="459"/>
      <c r="I419" s="460"/>
    </row>
    <row r="420" spans="2:9" ht="18" customHeight="1" x14ac:dyDescent="0.25">
      <c r="B420" s="92" t="s">
        <v>55</v>
      </c>
      <c r="C420" s="93" t="s">
        <v>56</v>
      </c>
      <c r="D420" s="93"/>
      <c r="E420" s="93"/>
      <c r="F420" s="93" t="s">
        <v>57</v>
      </c>
      <c r="G420" s="93" t="s">
        <v>58</v>
      </c>
      <c r="H420" s="93" t="s">
        <v>59</v>
      </c>
      <c r="I420" s="94" t="s">
        <v>60</v>
      </c>
    </row>
    <row r="421" spans="2:9" ht="18" customHeight="1" x14ac:dyDescent="0.25">
      <c r="B421" s="461" t="s">
        <v>61</v>
      </c>
      <c r="C421" s="462"/>
      <c r="D421" s="462"/>
      <c r="E421" s="462"/>
      <c r="F421" s="462"/>
      <c r="G421" s="462"/>
      <c r="H421" s="462"/>
      <c r="I421" s="463"/>
    </row>
    <row r="422" spans="2:9" ht="18" customHeight="1" x14ac:dyDescent="0.25">
      <c r="B422" s="262" t="s">
        <v>102</v>
      </c>
      <c r="C422" s="259" t="s">
        <v>72</v>
      </c>
      <c r="D422" s="159"/>
      <c r="E422" s="160"/>
      <c r="F422" s="263" t="s">
        <v>62</v>
      </c>
      <c r="G422" s="99">
        <v>0.15</v>
      </c>
      <c r="H422" s="99">
        <f>9/1.8946</f>
        <v>4.7503430803335798</v>
      </c>
      <c r="I422" s="95">
        <f>ROUND(G422*H422,2)</f>
        <v>0.71</v>
      </c>
    </row>
    <row r="423" spans="2:9" ht="18" customHeight="1" x14ac:dyDescent="0.25">
      <c r="B423" s="262" t="s">
        <v>128</v>
      </c>
      <c r="C423" s="259" t="s">
        <v>129</v>
      </c>
      <c r="D423" s="159"/>
      <c r="E423" s="160"/>
      <c r="F423" s="263" t="s">
        <v>62</v>
      </c>
      <c r="G423" s="99">
        <v>0.15</v>
      </c>
      <c r="H423" s="99">
        <f>6.95/1.8946</f>
        <v>3.6683204898131532</v>
      </c>
      <c r="I423" s="95">
        <f>ROUND(G423*H423,2)</f>
        <v>0.55000000000000004</v>
      </c>
    </row>
    <row r="424" spans="2:9" ht="18" customHeight="1" x14ac:dyDescent="0.25">
      <c r="B424" s="453" t="s">
        <v>64</v>
      </c>
      <c r="C424" s="454"/>
      <c r="D424" s="454"/>
      <c r="E424" s="454"/>
      <c r="F424" s="454"/>
      <c r="G424" s="454"/>
      <c r="H424" s="454"/>
      <c r="I424" s="96">
        <f>SUM(I422:I423)</f>
        <v>1.26</v>
      </c>
    </row>
    <row r="425" spans="2:9" ht="18" customHeight="1" x14ac:dyDescent="0.25">
      <c r="B425" s="461" t="s">
        <v>70</v>
      </c>
      <c r="C425" s="462"/>
      <c r="D425" s="462"/>
      <c r="E425" s="462"/>
      <c r="F425" s="462"/>
      <c r="G425" s="462"/>
      <c r="H425" s="462"/>
      <c r="I425" s="463"/>
    </row>
    <row r="426" spans="2:9" ht="18" customHeight="1" x14ac:dyDescent="0.25">
      <c r="B426" s="262" t="s">
        <v>160</v>
      </c>
      <c r="C426" s="259" t="s">
        <v>161</v>
      </c>
      <c r="D426" s="259"/>
      <c r="E426" s="160"/>
      <c r="F426" s="263" t="s">
        <v>73</v>
      </c>
      <c r="G426" s="99">
        <v>1</v>
      </c>
      <c r="H426" s="99">
        <v>3.65</v>
      </c>
      <c r="I426" s="95">
        <f>ROUND(G426*H426,2)</f>
        <v>3.65</v>
      </c>
    </row>
    <row r="427" spans="2:9" ht="18" customHeight="1" x14ac:dyDescent="0.25">
      <c r="B427" s="453" t="s">
        <v>71</v>
      </c>
      <c r="C427" s="454"/>
      <c r="D427" s="454"/>
      <c r="E427" s="454"/>
      <c r="F427" s="454"/>
      <c r="G427" s="454"/>
      <c r="H427" s="454"/>
      <c r="I427" s="96">
        <f>SUM(I426)</f>
        <v>3.65</v>
      </c>
    </row>
    <row r="428" spans="2:9" ht="18" customHeight="1" x14ac:dyDescent="0.25">
      <c r="B428" s="455"/>
      <c r="C428" s="456"/>
      <c r="D428" s="456"/>
      <c r="E428" s="456"/>
      <c r="F428" s="456"/>
      <c r="G428" s="456"/>
      <c r="H428" s="456"/>
      <c r="I428" s="457"/>
    </row>
    <row r="429" spans="2:9" ht="18" customHeight="1" x14ac:dyDescent="0.25">
      <c r="B429" s="448" t="s">
        <v>65</v>
      </c>
      <c r="C429" s="449"/>
      <c r="D429" s="449"/>
      <c r="E429" s="449"/>
      <c r="F429" s="449"/>
      <c r="G429" s="449"/>
      <c r="H429" s="449"/>
      <c r="I429" s="97">
        <f>I424+I427</f>
        <v>4.91</v>
      </c>
    </row>
    <row r="430" spans="2:9" ht="18" customHeight="1" x14ac:dyDescent="0.25">
      <c r="B430" s="448" t="s">
        <v>66</v>
      </c>
      <c r="C430" s="449"/>
      <c r="D430" s="449"/>
      <c r="E430" s="449"/>
      <c r="F430" s="449"/>
      <c r="G430" s="449"/>
      <c r="H430" s="449"/>
      <c r="I430" s="97">
        <f>ROUND(I424*$D$14,2)</f>
        <v>1.1299999999999999</v>
      </c>
    </row>
    <row r="431" spans="2:9" ht="18" customHeight="1" x14ac:dyDescent="0.25">
      <c r="B431" s="450" t="s">
        <v>67</v>
      </c>
      <c r="C431" s="451"/>
      <c r="D431" s="451"/>
      <c r="E431" s="451"/>
      <c r="F431" s="451"/>
      <c r="G431" s="451"/>
      <c r="H431" s="451"/>
      <c r="I431" s="98">
        <f>I429+I430</f>
        <v>6.04</v>
      </c>
    </row>
    <row r="432" spans="2:9" ht="18" customHeight="1" x14ac:dyDescent="0.25">
      <c r="B432" s="260"/>
      <c r="C432" s="261"/>
      <c r="D432" s="261"/>
      <c r="E432" s="261"/>
      <c r="F432" s="261"/>
      <c r="G432" s="261"/>
      <c r="H432" s="261"/>
      <c r="I432" s="279"/>
    </row>
    <row r="433" spans="2:9" ht="18" customHeight="1" x14ac:dyDescent="0.25">
      <c r="B433" s="464" t="s">
        <v>162</v>
      </c>
      <c r="C433" s="465"/>
      <c r="D433" s="465"/>
      <c r="E433" s="465"/>
      <c r="F433" s="465"/>
      <c r="G433" s="465"/>
      <c r="H433" s="465"/>
      <c r="I433" s="466"/>
    </row>
    <row r="434" spans="2:9" ht="18" customHeight="1" x14ac:dyDescent="0.25">
      <c r="B434" s="467" t="s">
        <v>68</v>
      </c>
      <c r="C434" s="468"/>
      <c r="D434" s="88">
        <f>I446</f>
        <v>46.510000000000005</v>
      </c>
      <c r="E434" s="89"/>
      <c r="F434" s="89"/>
      <c r="G434" s="90"/>
      <c r="H434" s="90"/>
      <c r="I434" s="91" t="s">
        <v>74</v>
      </c>
    </row>
    <row r="435" spans="2:9" ht="18" customHeight="1" x14ac:dyDescent="0.25">
      <c r="B435" s="458"/>
      <c r="C435" s="459"/>
      <c r="D435" s="459"/>
      <c r="E435" s="459"/>
      <c r="F435" s="459"/>
      <c r="G435" s="459"/>
      <c r="H435" s="459"/>
      <c r="I435" s="460"/>
    </row>
    <row r="436" spans="2:9" ht="18" customHeight="1" x14ac:dyDescent="0.25">
      <c r="B436" s="92" t="s">
        <v>55</v>
      </c>
      <c r="C436" s="93" t="s">
        <v>56</v>
      </c>
      <c r="D436" s="93"/>
      <c r="E436" s="93"/>
      <c r="F436" s="93" t="s">
        <v>57</v>
      </c>
      <c r="G436" s="93" t="s">
        <v>58</v>
      </c>
      <c r="H436" s="93" t="s">
        <v>59</v>
      </c>
      <c r="I436" s="94" t="s">
        <v>60</v>
      </c>
    </row>
    <row r="437" spans="2:9" ht="18" customHeight="1" x14ac:dyDescent="0.25">
      <c r="B437" s="461" t="s">
        <v>61</v>
      </c>
      <c r="C437" s="462"/>
      <c r="D437" s="462"/>
      <c r="E437" s="462"/>
      <c r="F437" s="462"/>
      <c r="G437" s="462"/>
      <c r="H437" s="462"/>
      <c r="I437" s="463"/>
    </row>
    <row r="438" spans="2:9" ht="18" customHeight="1" x14ac:dyDescent="0.25">
      <c r="B438" s="262" t="s">
        <v>102</v>
      </c>
      <c r="C438" s="259" t="s">
        <v>72</v>
      </c>
      <c r="D438" s="159"/>
      <c r="E438" s="160"/>
      <c r="F438" s="263" t="s">
        <v>62</v>
      </c>
      <c r="G438" s="99">
        <v>0.5</v>
      </c>
      <c r="H438" s="99">
        <f>9/1.8946</f>
        <v>4.7503430803335798</v>
      </c>
      <c r="I438" s="95">
        <f>ROUND(G438*H438,2)</f>
        <v>2.38</v>
      </c>
    </row>
    <row r="439" spans="2:9" ht="18" customHeight="1" x14ac:dyDescent="0.25">
      <c r="B439" s="453" t="s">
        <v>64</v>
      </c>
      <c r="C439" s="454"/>
      <c r="D439" s="454"/>
      <c r="E439" s="454"/>
      <c r="F439" s="454"/>
      <c r="G439" s="454"/>
      <c r="H439" s="454"/>
      <c r="I439" s="96">
        <f>SUM(I438:I438)</f>
        <v>2.38</v>
      </c>
    </row>
    <row r="440" spans="2:9" ht="18" customHeight="1" x14ac:dyDescent="0.25">
      <c r="B440" s="461" t="s">
        <v>70</v>
      </c>
      <c r="C440" s="462"/>
      <c r="D440" s="462"/>
      <c r="E440" s="462"/>
      <c r="F440" s="462"/>
      <c r="G440" s="462"/>
      <c r="H440" s="462"/>
      <c r="I440" s="463"/>
    </row>
    <row r="441" spans="2:9" ht="18" customHeight="1" x14ac:dyDescent="0.25">
      <c r="B441" s="262" t="s">
        <v>163</v>
      </c>
      <c r="C441" s="258" t="s">
        <v>239</v>
      </c>
      <c r="D441" s="259"/>
      <c r="E441" s="160"/>
      <c r="F441" s="263" t="s">
        <v>73</v>
      </c>
      <c r="G441" s="99">
        <v>1</v>
      </c>
      <c r="H441" s="99">
        <v>42</v>
      </c>
      <c r="I441" s="95">
        <f>ROUND(G441*H441,2)</f>
        <v>42</v>
      </c>
    </row>
    <row r="442" spans="2:9" ht="18" customHeight="1" x14ac:dyDescent="0.25">
      <c r="B442" s="453" t="s">
        <v>71</v>
      </c>
      <c r="C442" s="454"/>
      <c r="D442" s="454"/>
      <c r="E442" s="454"/>
      <c r="F442" s="454"/>
      <c r="G442" s="454"/>
      <c r="H442" s="454"/>
      <c r="I442" s="96">
        <f>SUM(I441)</f>
        <v>42</v>
      </c>
    </row>
    <row r="443" spans="2:9" ht="18" customHeight="1" x14ac:dyDescent="0.25">
      <c r="B443" s="455"/>
      <c r="C443" s="456"/>
      <c r="D443" s="456"/>
      <c r="E443" s="456"/>
      <c r="F443" s="456"/>
      <c r="G443" s="456"/>
      <c r="H443" s="456"/>
      <c r="I443" s="457"/>
    </row>
    <row r="444" spans="2:9" ht="18" customHeight="1" x14ac:dyDescent="0.25">
      <c r="B444" s="448" t="s">
        <v>65</v>
      </c>
      <c r="C444" s="449"/>
      <c r="D444" s="449"/>
      <c r="E444" s="449"/>
      <c r="F444" s="449"/>
      <c r="G444" s="449"/>
      <c r="H444" s="449"/>
      <c r="I444" s="97">
        <f>I439+I442</f>
        <v>44.38</v>
      </c>
    </row>
    <row r="445" spans="2:9" ht="18" customHeight="1" x14ac:dyDescent="0.25">
      <c r="B445" s="448" t="s">
        <v>66</v>
      </c>
      <c r="C445" s="449"/>
      <c r="D445" s="449"/>
      <c r="E445" s="449"/>
      <c r="F445" s="449"/>
      <c r="G445" s="449"/>
      <c r="H445" s="449"/>
      <c r="I445" s="97">
        <f>ROUND(I439*$D$14,2)</f>
        <v>2.13</v>
      </c>
    </row>
    <row r="446" spans="2:9" ht="18" customHeight="1" x14ac:dyDescent="0.25">
      <c r="B446" s="450" t="s">
        <v>67</v>
      </c>
      <c r="C446" s="451"/>
      <c r="D446" s="451"/>
      <c r="E446" s="451"/>
      <c r="F446" s="451"/>
      <c r="G446" s="451"/>
      <c r="H446" s="451"/>
      <c r="I446" s="98">
        <f>I444+I445</f>
        <v>46.510000000000005</v>
      </c>
    </row>
    <row r="447" spans="2:9" ht="18" customHeight="1" x14ac:dyDescent="0.25">
      <c r="B447" s="260"/>
      <c r="C447" s="261"/>
      <c r="D447" s="261"/>
      <c r="E447" s="261"/>
      <c r="F447" s="261"/>
      <c r="G447" s="261"/>
      <c r="H447" s="261"/>
      <c r="I447" s="119"/>
    </row>
    <row r="448" spans="2:9" ht="18" customHeight="1" x14ac:dyDescent="0.25">
      <c r="B448" s="80"/>
      <c r="C448" s="81"/>
      <c r="D448" s="82"/>
      <c r="E448" s="83"/>
      <c r="F448" s="280"/>
      <c r="G448" s="280"/>
      <c r="H448" s="81"/>
      <c r="I448" s="81"/>
    </row>
    <row r="449" spans="2:9" ht="18" customHeight="1" x14ac:dyDescent="0.25">
      <c r="B449" s="464" t="s">
        <v>240</v>
      </c>
      <c r="C449" s="465"/>
      <c r="D449" s="465"/>
      <c r="E449" s="465"/>
      <c r="F449" s="465"/>
      <c r="G449" s="465"/>
      <c r="H449" s="465"/>
      <c r="I449" s="466"/>
    </row>
    <row r="450" spans="2:9" ht="18" customHeight="1" x14ac:dyDescent="0.25">
      <c r="B450" s="467" t="s">
        <v>68</v>
      </c>
      <c r="C450" s="468"/>
      <c r="D450" s="88">
        <f>I464</f>
        <v>118.44</v>
      </c>
      <c r="E450" s="89"/>
      <c r="F450" s="89"/>
      <c r="G450" s="90"/>
      <c r="H450" s="90"/>
      <c r="I450" s="91" t="s">
        <v>74</v>
      </c>
    </row>
    <row r="451" spans="2:9" ht="18" customHeight="1" x14ac:dyDescent="0.25">
      <c r="B451" s="458"/>
      <c r="C451" s="459"/>
      <c r="D451" s="459"/>
      <c r="E451" s="459"/>
      <c r="F451" s="459"/>
      <c r="G451" s="459"/>
      <c r="H451" s="459"/>
      <c r="I451" s="460"/>
    </row>
    <row r="452" spans="2:9" ht="18" customHeight="1" x14ac:dyDescent="0.25">
      <c r="B452" s="92" t="s">
        <v>55</v>
      </c>
      <c r="C452" s="93" t="s">
        <v>56</v>
      </c>
      <c r="D452" s="93"/>
      <c r="E452" s="93"/>
      <c r="F452" s="93" t="s">
        <v>57</v>
      </c>
      <c r="G452" s="93" t="s">
        <v>58</v>
      </c>
      <c r="H452" s="93" t="s">
        <v>59</v>
      </c>
      <c r="I452" s="94" t="s">
        <v>60</v>
      </c>
    </row>
    <row r="453" spans="2:9" ht="18" customHeight="1" x14ac:dyDescent="0.25">
      <c r="B453" s="461" t="s">
        <v>61</v>
      </c>
      <c r="C453" s="462"/>
      <c r="D453" s="462"/>
      <c r="E453" s="462"/>
      <c r="F453" s="462"/>
      <c r="G453" s="462"/>
      <c r="H453" s="462"/>
      <c r="I453" s="463"/>
    </row>
    <row r="454" spans="2:9" ht="18" customHeight="1" x14ac:dyDescent="0.25">
      <c r="B454" s="262" t="s">
        <v>102</v>
      </c>
      <c r="C454" s="259" t="s">
        <v>72</v>
      </c>
      <c r="D454" s="159"/>
      <c r="E454" s="160"/>
      <c r="F454" s="263" t="s">
        <v>62</v>
      </c>
      <c r="G454" s="99">
        <v>1</v>
      </c>
      <c r="H454" s="99">
        <f>9/1.8946</f>
        <v>4.7503430803335798</v>
      </c>
      <c r="I454" s="95">
        <f>ROUND(G454*H454,2)</f>
        <v>4.75</v>
      </c>
    </row>
    <row r="455" spans="2:9" ht="18" customHeight="1" x14ac:dyDescent="0.25">
      <c r="B455" s="262" t="s">
        <v>101</v>
      </c>
      <c r="C455" s="259" t="s">
        <v>63</v>
      </c>
      <c r="D455" s="159"/>
      <c r="E455" s="160"/>
      <c r="F455" s="263" t="s">
        <v>62</v>
      </c>
      <c r="G455" s="99">
        <v>1</v>
      </c>
      <c r="H455" s="99">
        <f>6.33/1.8946</f>
        <v>3.3410746331679508</v>
      </c>
      <c r="I455" s="95">
        <f>ROUND(G455*H455,2)</f>
        <v>3.34</v>
      </c>
    </row>
    <row r="456" spans="2:9" ht="18" customHeight="1" x14ac:dyDescent="0.25">
      <c r="B456" s="453" t="s">
        <v>64</v>
      </c>
      <c r="C456" s="454"/>
      <c r="D456" s="454"/>
      <c r="E456" s="454"/>
      <c r="F456" s="454"/>
      <c r="G456" s="454"/>
      <c r="H456" s="454"/>
      <c r="I456" s="96">
        <f>SUM(I454:I455)</f>
        <v>8.09</v>
      </c>
    </row>
    <row r="457" spans="2:9" ht="18" customHeight="1" x14ac:dyDescent="0.25">
      <c r="B457" s="461" t="s">
        <v>70</v>
      </c>
      <c r="C457" s="462"/>
      <c r="D457" s="462"/>
      <c r="E457" s="462"/>
      <c r="F457" s="462"/>
      <c r="G457" s="462"/>
      <c r="H457" s="462"/>
      <c r="I457" s="463"/>
    </row>
    <row r="458" spans="2:9" ht="18" customHeight="1" x14ac:dyDescent="0.25">
      <c r="B458" s="262" t="s">
        <v>241</v>
      </c>
      <c r="C458" s="452" t="s">
        <v>242</v>
      </c>
      <c r="D458" s="452"/>
      <c r="E458" s="452"/>
      <c r="F458" s="263" t="s">
        <v>73</v>
      </c>
      <c r="G458" s="99">
        <v>1</v>
      </c>
      <c r="H458" s="99">
        <v>14.65</v>
      </c>
      <c r="I458" s="95">
        <f>ROUND(G458*H458,2)</f>
        <v>14.65</v>
      </c>
    </row>
    <row r="459" spans="2:9" ht="18" customHeight="1" x14ac:dyDescent="0.25">
      <c r="B459" s="262" t="s">
        <v>243</v>
      </c>
      <c r="C459" s="452" t="s">
        <v>244</v>
      </c>
      <c r="D459" s="452"/>
      <c r="E459" s="452"/>
      <c r="F459" s="263" t="s">
        <v>73</v>
      </c>
      <c r="G459" s="99">
        <v>1</v>
      </c>
      <c r="H459" s="99">
        <v>88.46</v>
      </c>
      <c r="I459" s="95">
        <f>ROUND(G459*H459,2)</f>
        <v>88.46</v>
      </c>
    </row>
    <row r="460" spans="2:9" ht="18" customHeight="1" x14ac:dyDescent="0.25">
      <c r="B460" s="453" t="s">
        <v>71</v>
      </c>
      <c r="C460" s="454"/>
      <c r="D460" s="454"/>
      <c r="E460" s="454"/>
      <c r="F460" s="454"/>
      <c r="G460" s="454"/>
      <c r="H460" s="454"/>
      <c r="I460" s="96">
        <f>SUM(I458:I459)</f>
        <v>103.11</v>
      </c>
    </row>
    <row r="461" spans="2:9" ht="18" customHeight="1" x14ac:dyDescent="0.25">
      <c r="B461" s="455"/>
      <c r="C461" s="456"/>
      <c r="D461" s="456"/>
      <c r="E461" s="456"/>
      <c r="F461" s="456"/>
      <c r="G461" s="456"/>
      <c r="H461" s="456"/>
      <c r="I461" s="457"/>
    </row>
    <row r="462" spans="2:9" ht="18" customHeight="1" x14ac:dyDescent="0.25">
      <c r="B462" s="448" t="s">
        <v>65</v>
      </c>
      <c r="C462" s="449"/>
      <c r="D462" s="449"/>
      <c r="E462" s="449"/>
      <c r="F462" s="449"/>
      <c r="G462" s="449"/>
      <c r="H462" s="449"/>
      <c r="I462" s="97">
        <f>I456+I460</f>
        <v>111.2</v>
      </c>
    </row>
    <row r="463" spans="2:9" ht="18" customHeight="1" x14ac:dyDescent="0.25">
      <c r="B463" s="448" t="s">
        <v>66</v>
      </c>
      <c r="C463" s="449"/>
      <c r="D463" s="449"/>
      <c r="E463" s="449"/>
      <c r="F463" s="449"/>
      <c r="G463" s="449"/>
      <c r="H463" s="449"/>
      <c r="I463" s="97">
        <f>ROUND(I456*$D$14,2)</f>
        <v>7.24</v>
      </c>
    </row>
    <row r="464" spans="2:9" ht="18" customHeight="1" x14ac:dyDescent="0.25">
      <c r="B464" s="450" t="s">
        <v>67</v>
      </c>
      <c r="C464" s="451"/>
      <c r="D464" s="451"/>
      <c r="E464" s="451"/>
      <c r="F464" s="451"/>
      <c r="G464" s="451"/>
      <c r="H464" s="451"/>
      <c r="I464" s="98">
        <f>I462+I463</f>
        <v>118.44</v>
      </c>
    </row>
    <row r="465" spans="2:5" ht="18" customHeight="1" x14ac:dyDescent="0.25">
      <c r="B465" s="21"/>
      <c r="E465" s="22"/>
    </row>
  </sheetData>
  <mergeCells count="401">
    <mergeCell ref="C26:E26"/>
    <mergeCell ref="C27:E27"/>
    <mergeCell ref="B28:H28"/>
    <mergeCell ref="B29:G29"/>
    <mergeCell ref="B10:E10"/>
    <mergeCell ref="F10:I10"/>
    <mergeCell ref="B14:C14"/>
    <mergeCell ref="B12:I12"/>
    <mergeCell ref="B45:H45"/>
    <mergeCell ref="B15:I15"/>
    <mergeCell ref="B16:C16"/>
    <mergeCell ref="C39:E39"/>
    <mergeCell ref="B17:I17"/>
    <mergeCell ref="B19:G19"/>
    <mergeCell ref="H19:I19"/>
    <mergeCell ref="C20:E20"/>
    <mergeCell ref="C21:E21"/>
    <mergeCell ref="C25:E25"/>
    <mergeCell ref="B22:H22"/>
    <mergeCell ref="B23:G23"/>
    <mergeCell ref="H23:I23"/>
    <mergeCell ref="C24:E24"/>
    <mergeCell ref="H29:I29"/>
    <mergeCell ref="B32:H32"/>
    <mergeCell ref="B2:C7"/>
    <mergeCell ref="D2:J3"/>
    <mergeCell ref="D4:J5"/>
    <mergeCell ref="D6:J7"/>
    <mergeCell ref="B9:E9"/>
    <mergeCell ref="D14:E14"/>
    <mergeCell ref="F14:G14"/>
    <mergeCell ref="H14:I14"/>
    <mergeCell ref="F9:J9"/>
    <mergeCell ref="B64:H64"/>
    <mergeCell ref="C40:E40"/>
    <mergeCell ref="B34:G34"/>
    <mergeCell ref="B70:G70"/>
    <mergeCell ref="H70:I70"/>
    <mergeCell ref="B49:H49"/>
    <mergeCell ref="H42:I42"/>
    <mergeCell ref="C43:E43"/>
    <mergeCell ref="B30:H30"/>
    <mergeCell ref="B31:H31"/>
    <mergeCell ref="B46:G46"/>
    <mergeCell ref="H46:I46"/>
    <mergeCell ref="H34:I34"/>
    <mergeCell ref="B35:C35"/>
    <mergeCell ref="B36:I36"/>
    <mergeCell ref="B38:G38"/>
    <mergeCell ref="H38:I38"/>
    <mergeCell ref="B41:H41"/>
    <mergeCell ref="B42:G42"/>
    <mergeCell ref="B47:H47"/>
    <mergeCell ref="B48:H48"/>
    <mergeCell ref="C44:E44"/>
    <mergeCell ref="B73:H73"/>
    <mergeCell ref="B74:G74"/>
    <mergeCell ref="H74:I74"/>
    <mergeCell ref="C75:E75"/>
    <mergeCell ref="C80:E80"/>
    <mergeCell ref="B66:G66"/>
    <mergeCell ref="H66:I66"/>
    <mergeCell ref="B67:C67"/>
    <mergeCell ref="B68:I68"/>
    <mergeCell ref="C78:E78"/>
    <mergeCell ref="B87:G87"/>
    <mergeCell ref="H87:I87"/>
    <mergeCell ref="B88:C88"/>
    <mergeCell ref="B89:I89"/>
    <mergeCell ref="B91:G91"/>
    <mergeCell ref="H91:I91"/>
    <mergeCell ref="B81:H81"/>
    <mergeCell ref="B82:G82"/>
    <mergeCell ref="H82:I82"/>
    <mergeCell ref="B83:H83"/>
    <mergeCell ref="B84:H84"/>
    <mergeCell ref="B85:H85"/>
    <mergeCell ref="C103:E103"/>
    <mergeCell ref="B104:H104"/>
    <mergeCell ref="B105:G105"/>
    <mergeCell ref="H105:I105"/>
    <mergeCell ref="B106:H106"/>
    <mergeCell ref="B107:H107"/>
    <mergeCell ref="B95:H95"/>
    <mergeCell ref="B96:G96"/>
    <mergeCell ref="H96:I96"/>
    <mergeCell ref="C97:E97"/>
    <mergeCell ref="C99:D99"/>
    <mergeCell ref="C100:E100"/>
    <mergeCell ref="H119:I119"/>
    <mergeCell ref="C120:E120"/>
    <mergeCell ref="C121:E121"/>
    <mergeCell ref="C126:D126"/>
    <mergeCell ref="B127:H127"/>
    <mergeCell ref="B128:G128"/>
    <mergeCell ref="H128:I128"/>
    <mergeCell ref="B108:H108"/>
    <mergeCell ref="B110:G110"/>
    <mergeCell ref="H110:I110"/>
    <mergeCell ref="B111:C111"/>
    <mergeCell ref="B112:I112"/>
    <mergeCell ref="B114:G114"/>
    <mergeCell ref="H114:I114"/>
    <mergeCell ref="B118:H118"/>
    <mergeCell ref="B119:G119"/>
    <mergeCell ref="B192:H192"/>
    <mergeCell ref="B193:H193"/>
    <mergeCell ref="B179:H179"/>
    <mergeCell ref="B158:C158"/>
    <mergeCell ref="B170:H170"/>
    <mergeCell ref="B133:G133"/>
    <mergeCell ref="H133:I133"/>
    <mergeCell ref="B134:C134"/>
    <mergeCell ref="B135:I135"/>
    <mergeCell ref="B153:H153"/>
    <mergeCell ref="B154:H154"/>
    <mergeCell ref="B142:G142"/>
    <mergeCell ref="H142:I142"/>
    <mergeCell ref="C143:E143"/>
    <mergeCell ref="C144:E144"/>
    <mergeCell ref="B150:H150"/>
    <mergeCell ref="B152:H152"/>
    <mergeCell ref="C149:E149"/>
    <mergeCell ref="B157:G157"/>
    <mergeCell ref="H157:I157"/>
    <mergeCell ref="B151:G151"/>
    <mergeCell ref="H151:I151"/>
    <mergeCell ref="B141:H141"/>
    <mergeCell ref="B180:G180"/>
    <mergeCell ref="B173:C173"/>
    <mergeCell ref="B174:I174"/>
    <mergeCell ref="B172:G172"/>
    <mergeCell ref="H172:I172"/>
    <mergeCell ref="B190:G190"/>
    <mergeCell ref="H190:I190"/>
    <mergeCell ref="B176:G176"/>
    <mergeCell ref="H176:I176"/>
    <mergeCell ref="B191:H191"/>
    <mergeCell ref="H180:I180"/>
    <mergeCell ref="B189:H189"/>
    <mergeCell ref="B161:G161"/>
    <mergeCell ref="H161:I161"/>
    <mergeCell ref="B169:H169"/>
    <mergeCell ref="B159:I159"/>
    <mergeCell ref="B163:H163"/>
    <mergeCell ref="B164:G164"/>
    <mergeCell ref="H164:I164"/>
    <mergeCell ref="B168:H168"/>
    <mergeCell ref="B167:G167"/>
    <mergeCell ref="H167:I167"/>
    <mergeCell ref="B166:H166"/>
    <mergeCell ref="B222:G222"/>
    <mergeCell ref="H222:I222"/>
    <mergeCell ref="B51:G51"/>
    <mergeCell ref="H51:I51"/>
    <mergeCell ref="B52:C52"/>
    <mergeCell ref="B53:I53"/>
    <mergeCell ref="B55:G55"/>
    <mergeCell ref="C56:E56"/>
    <mergeCell ref="H55:I55"/>
    <mergeCell ref="B217:H217"/>
    <mergeCell ref="B218:G218"/>
    <mergeCell ref="B59:G59"/>
    <mergeCell ref="B65:H65"/>
    <mergeCell ref="H59:I59"/>
    <mergeCell ref="B61:H61"/>
    <mergeCell ref="C60:E60"/>
    <mergeCell ref="B63:H63"/>
    <mergeCell ref="B199:G199"/>
    <mergeCell ref="H199:I199"/>
    <mergeCell ref="B219:H219"/>
    <mergeCell ref="B220:H220"/>
    <mergeCell ref="B221:H221"/>
    <mergeCell ref="C209:D209"/>
    <mergeCell ref="B197:I197"/>
    <mergeCell ref="B223:C223"/>
    <mergeCell ref="B224:I224"/>
    <mergeCell ref="B226:G226"/>
    <mergeCell ref="H226:I226"/>
    <mergeCell ref="B229:H229"/>
    <mergeCell ref="B230:G230"/>
    <mergeCell ref="H230:I230"/>
    <mergeCell ref="C57:E57"/>
    <mergeCell ref="B58:H58"/>
    <mergeCell ref="B62:G62"/>
    <mergeCell ref="H62:I62"/>
    <mergeCell ref="B205:H205"/>
    <mergeCell ref="B206:G206"/>
    <mergeCell ref="H206:I206"/>
    <mergeCell ref="C211:E211"/>
    <mergeCell ref="B129:H129"/>
    <mergeCell ref="B130:H130"/>
    <mergeCell ref="B131:H131"/>
    <mergeCell ref="B137:G137"/>
    <mergeCell ref="H137:I137"/>
    <mergeCell ref="H218:I218"/>
    <mergeCell ref="B195:G195"/>
    <mergeCell ref="H195:I195"/>
    <mergeCell ref="B196:C196"/>
    <mergeCell ref="B236:H236"/>
    <mergeCell ref="B237:H237"/>
    <mergeCell ref="B239:G239"/>
    <mergeCell ref="H239:I239"/>
    <mergeCell ref="B240:C240"/>
    <mergeCell ref="B241:I241"/>
    <mergeCell ref="C231:E231"/>
    <mergeCell ref="C232:E232"/>
    <mergeCell ref="B233:H233"/>
    <mergeCell ref="B234:G234"/>
    <mergeCell ref="H234:I234"/>
    <mergeCell ref="B235:H235"/>
    <mergeCell ref="C250:E250"/>
    <mergeCell ref="B252:H252"/>
    <mergeCell ref="B253:G253"/>
    <mergeCell ref="H253:I253"/>
    <mergeCell ref="B254:H254"/>
    <mergeCell ref="B255:H255"/>
    <mergeCell ref="B243:G243"/>
    <mergeCell ref="H243:I243"/>
    <mergeCell ref="B246:H246"/>
    <mergeCell ref="B247:G247"/>
    <mergeCell ref="H247:I247"/>
    <mergeCell ref="C249:D249"/>
    <mergeCell ref="B266:H266"/>
    <mergeCell ref="B267:G267"/>
    <mergeCell ref="H267:I267"/>
    <mergeCell ref="C270:D270"/>
    <mergeCell ref="C272:D272"/>
    <mergeCell ref="B274:H274"/>
    <mergeCell ref="B256:H256"/>
    <mergeCell ref="B258:G258"/>
    <mergeCell ref="H258:I258"/>
    <mergeCell ref="B259:C259"/>
    <mergeCell ref="B260:I260"/>
    <mergeCell ref="B262:G262"/>
    <mergeCell ref="H262:I262"/>
    <mergeCell ref="B281:C281"/>
    <mergeCell ref="B282:I282"/>
    <mergeCell ref="B284:G284"/>
    <mergeCell ref="H284:I284"/>
    <mergeCell ref="B287:H287"/>
    <mergeCell ref="B288:G288"/>
    <mergeCell ref="H288:I288"/>
    <mergeCell ref="B275:G275"/>
    <mergeCell ref="H275:I275"/>
    <mergeCell ref="B276:H276"/>
    <mergeCell ref="B277:H277"/>
    <mergeCell ref="B278:H278"/>
    <mergeCell ref="B280:G280"/>
    <mergeCell ref="H280:I280"/>
    <mergeCell ref="B297:H297"/>
    <mergeCell ref="B298:H298"/>
    <mergeCell ref="B299:H299"/>
    <mergeCell ref="B301:G301"/>
    <mergeCell ref="H301:I301"/>
    <mergeCell ref="B302:C302"/>
    <mergeCell ref="C289:E289"/>
    <mergeCell ref="C291:D291"/>
    <mergeCell ref="C294:E294"/>
    <mergeCell ref="B295:H295"/>
    <mergeCell ref="B296:G296"/>
    <mergeCell ref="H296:I296"/>
    <mergeCell ref="C311:E311"/>
    <mergeCell ref="C313:D313"/>
    <mergeCell ref="C314:E314"/>
    <mergeCell ref="C317:E317"/>
    <mergeCell ref="B318:H318"/>
    <mergeCell ref="B319:G319"/>
    <mergeCell ref="H319:I319"/>
    <mergeCell ref="B303:I303"/>
    <mergeCell ref="B305:G305"/>
    <mergeCell ref="H305:I305"/>
    <mergeCell ref="B309:H309"/>
    <mergeCell ref="B310:G310"/>
    <mergeCell ref="H310:I310"/>
    <mergeCell ref="B325:C325"/>
    <mergeCell ref="B326:I326"/>
    <mergeCell ref="B328:G328"/>
    <mergeCell ref="H328:I328"/>
    <mergeCell ref="B332:H332"/>
    <mergeCell ref="B333:G333"/>
    <mergeCell ref="H333:I333"/>
    <mergeCell ref="B320:H320"/>
    <mergeCell ref="B321:H321"/>
    <mergeCell ref="B322:H322"/>
    <mergeCell ref="B323:H323"/>
    <mergeCell ref="B324:G324"/>
    <mergeCell ref="H324:I324"/>
    <mergeCell ref="B343:H343"/>
    <mergeCell ref="B344:H344"/>
    <mergeCell ref="B345:H345"/>
    <mergeCell ref="B347:G347"/>
    <mergeCell ref="H347:I347"/>
    <mergeCell ref="B348:C348"/>
    <mergeCell ref="C334:E334"/>
    <mergeCell ref="C336:D336"/>
    <mergeCell ref="C337:E337"/>
    <mergeCell ref="C340:E340"/>
    <mergeCell ref="B341:H341"/>
    <mergeCell ref="B342:G342"/>
    <mergeCell ref="H342:I342"/>
    <mergeCell ref="C357:E357"/>
    <mergeCell ref="C359:D359"/>
    <mergeCell ref="C360:E360"/>
    <mergeCell ref="C363:E363"/>
    <mergeCell ref="B364:H364"/>
    <mergeCell ref="B365:G365"/>
    <mergeCell ref="H365:I365"/>
    <mergeCell ref="B349:I349"/>
    <mergeCell ref="B351:G351"/>
    <mergeCell ref="H351:I351"/>
    <mergeCell ref="B355:H355"/>
    <mergeCell ref="B356:G356"/>
    <mergeCell ref="H356:I356"/>
    <mergeCell ref="B372:I372"/>
    <mergeCell ref="B374:G374"/>
    <mergeCell ref="H374:I374"/>
    <mergeCell ref="B378:H378"/>
    <mergeCell ref="B379:G379"/>
    <mergeCell ref="H379:I379"/>
    <mergeCell ref="B366:H366"/>
    <mergeCell ref="B367:H367"/>
    <mergeCell ref="B368:H368"/>
    <mergeCell ref="B370:G370"/>
    <mergeCell ref="H370:I370"/>
    <mergeCell ref="B371:C371"/>
    <mergeCell ref="B389:H389"/>
    <mergeCell ref="B390:H390"/>
    <mergeCell ref="B391:H391"/>
    <mergeCell ref="B393:G393"/>
    <mergeCell ref="H393:I393"/>
    <mergeCell ref="B394:C394"/>
    <mergeCell ref="C380:E380"/>
    <mergeCell ref="C382:D382"/>
    <mergeCell ref="C383:E383"/>
    <mergeCell ref="C386:E386"/>
    <mergeCell ref="B387:H387"/>
    <mergeCell ref="B388:G388"/>
    <mergeCell ref="H388:I388"/>
    <mergeCell ref="C403:E403"/>
    <mergeCell ref="C404:E404"/>
    <mergeCell ref="C409:D409"/>
    <mergeCell ref="B410:H410"/>
    <mergeCell ref="B411:G411"/>
    <mergeCell ref="H411:I411"/>
    <mergeCell ref="B395:I395"/>
    <mergeCell ref="B397:G397"/>
    <mergeCell ref="H397:I397"/>
    <mergeCell ref="B401:H401"/>
    <mergeCell ref="B402:G402"/>
    <mergeCell ref="H402:I402"/>
    <mergeCell ref="B419:I419"/>
    <mergeCell ref="B421:G421"/>
    <mergeCell ref="H421:I421"/>
    <mergeCell ref="B424:H424"/>
    <mergeCell ref="B425:G425"/>
    <mergeCell ref="H425:I425"/>
    <mergeCell ref="B412:H412"/>
    <mergeCell ref="B413:H413"/>
    <mergeCell ref="B414:H414"/>
    <mergeCell ref="B417:G417"/>
    <mergeCell ref="H417:I417"/>
    <mergeCell ref="B418:C418"/>
    <mergeCell ref="B433:G433"/>
    <mergeCell ref="H433:I433"/>
    <mergeCell ref="B434:C434"/>
    <mergeCell ref="B435:I435"/>
    <mergeCell ref="B437:G437"/>
    <mergeCell ref="H437:I437"/>
    <mergeCell ref="B427:H427"/>
    <mergeCell ref="B428:G428"/>
    <mergeCell ref="H428:I428"/>
    <mergeCell ref="B429:H429"/>
    <mergeCell ref="B430:H430"/>
    <mergeCell ref="B431:H431"/>
    <mergeCell ref="B444:H444"/>
    <mergeCell ref="B445:H445"/>
    <mergeCell ref="B446:H446"/>
    <mergeCell ref="B449:G449"/>
    <mergeCell ref="H449:I449"/>
    <mergeCell ref="B450:C450"/>
    <mergeCell ref="B439:H439"/>
    <mergeCell ref="B440:G440"/>
    <mergeCell ref="H440:I440"/>
    <mergeCell ref="B442:H442"/>
    <mergeCell ref="B443:G443"/>
    <mergeCell ref="H443:I443"/>
    <mergeCell ref="B463:H463"/>
    <mergeCell ref="B464:H464"/>
    <mergeCell ref="C458:E458"/>
    <mergeCell ref="C459:E459"/>
    <mergeCell ref="B460:H460"/>
    <mergeCell ref="B461:G461"/>
    <mergeCell ref="H461:I461"/>
    <mergeCell ref="B462:H462"/>
    <mergeCell ref="B451:I451"/>
    <mergeCell ref="B453:G453"/>
    <mergeCell ref="H453:I453"/>
    <mergeCell ref="B456:H456"/>
    <mergeCell ref="B457:G457"/>
    <mergeCell ref="H457:I457"/>
  </mergeCells>
  <printOptions horizontalCentered="1" gridLines="1"/>
  <pageMargins left="0.43307086614173229" right="0" top="0.70866141732283472" bottom="0.35433070866141736" header="0" footer="0.39370078740157483"/>
  <pageSetup paperSize="9" scale="62" orientation="portrait" horizontalDpi="1200" verticalDpi="1200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showGridLines="0" workbookViewId="0">
      <selection activeCell="T14" sqref="T14"/>
    </sheetView>
  </sheetViews>
  <sheetFormatPr defaultRowHeight="15" x14ac:dyDescent="0.25"/>
  <cols>
    <col min="1" max="1" width="9.140625" style="32"/>
    <col min="2" max="2" width="13" style="32" customWidth="1"/>
    <col min="3" max="3" width="6.42578125" style="32" customWidth="1"/>
    <col min="4" max="4" width="9.7109375" style="32" bestFit="1" customWidth="1"/>
    <col min="5" max="5" width="2.85546875" style="32" bestFit="1" customWidth="1"/>
    <col min="6" max="6" width="9.7109375" style="32" bestFit="1" customWidth="1"/>
    <col min="7" max="7" width="1.7109375" style="32" bestFit="1" customWidth="1"/>
    <col min="8" max="8" width="9.7109375" style="32" bestFit="1" customWidth="1"/>
    <col min="9" max="9" width="2.140625" style="32" customWidth="1"/>
    <col min="10" max="10" width="9.7109375" style="32" bestFit="1" customWidth="1"/>
    <col min="11" max="11" width="1.7109375" style="32" bestFit="1" customWidth="1"/>
    <col min="12" max="12" width="8.28515625" style="32" customWidth="1"/>
    <col min="13" max="13" width="9.42578125" style="32" customWidth="1"/>
    <col min="14" max="14" width="3.7109375" style="32" customWidth="1"/>
    <col min="15" max="15" width="5.7109375" style="32" customWidth="1"/>
    <col min="16" max="16384" width="9.140625" style="32"/>
  </cols>
  <sheetData>
    <row r="1" spans="2:15" ht="30" x14ac:dyDescent="0.25">
      <c r="B1" s="53"/>
      <c r="C1" s="48"/>
      <c r="D1" s="52" t="s">
        <v>26</v>
      </c>
      <c r="E1" s="51" t="s">
        <v>26</v>
      </c>
      <c r="F1" s="50"/>
      <c r="G1" s="50"/>
      <c r="H1" s="50"/>
      <c r="I1" s="49"/>
      <c r="J1" s="48"/>
      <c r="K1" s="48"/>
      <c r="L1" s="48"/>
      <c r="M1" s="48"/>
      <c r="N1" s="48"/>
      <c r="O1" s="47"/>
    </row>
    <row r="2" spans="2:15" ht="30" x14ac:dyDescent="0.25">
      <c r="B2" s="46"/>
      <c r="C2" s="41"/>
      <c r="D2" s="45" t="s">
        <v>25</v>
      </c>
      <c r="E2" s="44" t="s">
        <v>25</v>
      </c>
      <c r="F2" s="43"/>
      <c r="G2" s="43"/>
      <c r="H2" s="43"/>
      <c r="I2" s="42"/>
      <c r="J2" s="41"/>
      <c r="K2" s="41"/>
      <c r="L2" s="41"/>
      <c r="M2" s="41"/>
      <c r="N2" s="41"/>
      <c r="O2" s="40"/>
    </row>
    <row r="3" spans="2:15" ht="30" x14ac:dyDescent="0.25">
      <c r="B3" s="39"/>
      <c r="C3" s="34"/>
      <c r="D3" s="38" t="s">
        <v>24</v>
      </c>
      <c r="E3" s="37" t="s">
        <v>24</v>
      </c>
      <c r="F3" s="36"/>
      <c r="G3" s="36"/>
      <c r="H3" s="36"/>
      <c r="I3" s="35"/>
      <c r="J3" s="34"/>
      <c r="K3" s="34"/>
      <c r="L3" s="34"/>
      <c r="M3" s="34"/>
      <c r="N3" s="34"/>
      <c r="O3" s="33"/>
    </row>
    <row r="4" spans="2:15" x14ac:dyDescent="0.25"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</row>
    <row r="5" spans="2:15" x14ac:dyDescent="0.25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</row>
    <row r="6" spans="2:15" ht="18" x14ac:dyDescent="0.25">
      <c r="B6" s="542" t="s">
        <v>30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4"/>
    </row>
    <row r="7" spans="2:15" x14ac:dyDescent="0.25"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</row>
    <row r="8" spans="2:15" ht="18" x14ac:dyDescent="0.25">
      <c r="B8" s="541" t="s">
        <v>23</v>
      </c>
      <c r="C8" s="541"/>
      <c r="D8" s="541"/>
      <c r="E8" s="541"/>
      <c r="F8" s="541"/>
      <c r="G8" s="541"/>
      <c r="H8" s="541"/>
      <c r="I8" s="541"/>
      <c r="J8" s="541" t="s">
        <v>22</v>
      </c>
      <c r="K8" s="541"/>
      <c r="L8" s="541"/>
      <c r="M8" s="541"/>
      <c r="N8" s="541"/>
      <c r="O8" s="541"/>
    </row>
    <row r="9" spans="2:15" ht="20.100000000000001" customHeight="1" x14ac:dyDescent="0.25">
      <c r="B9" s="539" t="s">
        <v>31</v>
      </c>
      <c r="C9" s="539"/>
      <c r="D9" s="539"/>
      <c r="E9" s="539"/>
      <c r="F9" s="539"/>
      <c r="G9" s="539"/>
      <c r="H9" s="539"/>
      <c r="I9" s="539"/>
      <c r="J9" s="540">
        <v>7.2999999999999995E-2</v>
      </c>
      <c r="K9" s="540"/>
      <c r="L9" s="540"/>
      <c r="M9" s="540"/>
      <c r="N9" s="540"/>
      <c r="O9" s="540"/>
    </row>
    <row r="10" spans="2:15" ht="20.100000000000001" customHeight="1" x14ac:dyDescent="0.25">
      <c r="B10" s="539" t="s">
        <v>32</v>
      </c>
      <c r="C10" s="539"/>
      <c r="D10" s="539"/>
      <c r="E10" s="539"/>
      <c r="F10" s="539"/>
      <c r="G10" s="539"/>
      <c r="H10" s="539"/>
      <c r="I10" s="539"/>
      <c r="J10" s="540">
        <v>4.9000000000000002E-2</v>
      </c>
      <c r="K10" s="540"/>
      <c r="L10" s="540"/>
      <c r="M10" s="540"/>
      <c r="N10" s="540"/>
      <c r="O10" s="540"/>
    </row>
    <row r="11" spans="2:15" ht="20.100000000000001" customHeight="1" x14ac:dyDescent="0.25">
      <c r="B11" s="539" t="s">
        <v>21</v>
      </c>
      <c r="C11" s="539"/>
      <c r="D11" s="539"/>
      <c r="E11" s="539"/>
      <c r="F11" s="539"/>
      <c r="G11" s="539"/>
      <c r="H11" s="539"/>
      <c r="I11" s="539"/>
      <c r="J11" s="540">
        <v>5.0000000000000001E-3</v>
      </c>
      <c r="K11" s="540"/>
      <c r="L11" s="540"/>
      <c r="M11" s="540"/>
      <c r="N11" s="540"/>
      <c r="O11" s="540"/>
    </row>
    <row r="12" spans="2:15" ht="20.100000000000001" customHeight="1" x14ac:dyDescent="0.25">
      <c r="B12" s="539" t="s">
        <v>33</v>
      </c>
      <c r="C12" s="539"/>
      <c r="D12" s="539"/>
      <c r="E12" s="539"/>
      <c r="F12" s="539"/>
      <c r="G12" s="539"/>
      <c r="H12" s="539"/>
      <c r="I12" s="539"/>
      <c r="J12" s="540">
        <v>0.03</v>
      </c>
      <c r="K12" s="540"/>
      <c r="L12" s="540"/>
      <c r="M12" s="540"/>
      <c r="N12" s="540"/>
      <c r="O12" s="540"/>
    </row>
    <row r="13" spans="2:15" ht="20.100000000000001" customHeight="1" x14ac:dyDescent="0.25">
      <c r="B13" s="539" t="s">
        <v>34</v>
      </c>
      <c r="C13" s="539"/>
      <c r="D13" s="539"/>
      <c r="E13" s="539"/>
      <c r="F13" s="539"/>
      <c r="G13" s="539"/>
      <c r="H13" s="539"/>
      <c r="I13" s="539"/>
      <c r="J13" s="540">
        <v>6.4999999999999997E-3</v>
      </c>
      <c r="K13" s="540"/>
      <c r="L13" s="540"/>
      <c r="M13" s="540"/>
      <c r="N13" s="540"/>
      <c r="O13" s="540"/>
    </row>
    <row r="14" spans="2:15" ht="20.100000000000001" customHeight="1" x14ac:dyDescent="0.25">
      <c r="B14" s="539" t="s">
        <v>35</v>
      </c>
      <c r="C14" s="539"/>
      <c r="D14" s="539"/>
      <c r="E14" s="539"/>
      <c r="F14" s="539"/>
      <c r="G14" s="539"/>
      <c r="H14" s="539"/>
      <c r="I14" s="539"/>
      <c r="J14" s="540">
        <v>0.03</v>
      </c>
      <c r="K14" s="540"/>
      <c r="L14" s="540"/>
      <c r="M14" s="540"/>
      <c r="N14" s="540"/>
      <c r="O14" s="540"/>
    </row>
    <row r="15" spans="2:15" ht="20.100000000000001" customHeight="1" x14ac:dyDescent="0.25">
      <c r="B15" s="533" t="s">
        <v>97</v>
      </c>
      <c r="C15" s="534"/>
      <c r="D15" s="534"/>
      <c r="E15" s="534"/>
      <c r="F15" s="534"/>
      <c r="G15" s="534"/>
      <c r="H15" s="534"/>
      <c r="I15" s="535"/>
      <c r="J15" s="536">
        <v>0.02</v>
      </c>
      <c r="K15" s="537"/>
      <c r="L15" s="537"/>
      <c r="M15" s="537"/>
      <c r="N15" s="537"/>
      <c r="O15" s="538"/>
    </row>
    <row r="16" spans="2:15" ht="20.100000000000001" customHeight="1" x14ac:dyDescent="0.25">
      <c r="B16" s="539" t="s">
        <v>109</v>
      </c>
      <c r="C16" s="539"/>
      <c r="D16" s="539"/>
      <c r="E16" s="539"/>
      <c r="F16" s="539"/>
      <c r="G16" s="539"/>
      <c r="H16" s="539"/>
      <c r="I16" s="539"/>
      <c r="J16" s="540">
        <v>7.1000000000000004E-3</v>
      </c>
      <c r="K16" s="540"/>
      <c r="L16" s="540"/>
      <c r="M16" s="540"/>
      <c r="N16" s="540"/>
      <c r="O16" s="540"/>
    </row>
    <row r="17" spans="2:15" x14ac:dyDescent="0.25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</row>
    <row r="18" spans="2:15" ht="18" x14ac:dyDescent="0.25">
      <c r="B18" s="541" t="s">
        <v>36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</row>
    <row r="19" spans="2:15" x14ac:dyDescent="0.25"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6"/>
    </row>
    <row r="20" spans="2:15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</row>
    <row r="21" spans="2:15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</row>
    <row r="22" spans="2:15" x14ac:dyDescent="0.25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</row>
    <row r="23" spans="2:15" x14ac:dyDescent="0.25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</row>
    <row r="24" spans="2:15" x14ac:dyDescent="0.25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</row>
    <row r="25" spans="2:15" x14ac:dyDescent="0.25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</row>
    <row r="26" spans="2:15" x14ac:dyDescent="0.25"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</row>
    <row r="27" spans="2:15" x14ac:dyDescent="0.25"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</row>
    <row r="28" spans="2:15" x14ac:dyDescent="0.25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2:15" x14ac:dyDescent="0.25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</row>
    <row r="30" spans="2:15" x14ac:dyDescent="0.25"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</row>
    <row r="31" spans="2:15" x14ac:dyDescent="0.25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</row>
    <row r="32" spans="2:15" ht="18" x14ac:dyDescent="0.25">
      <c r="B32" s="530" t="s">
        <v>37</v>
      </c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2"/>
    </row>
    <row r="33" spans="2:15" x14ac:dyDescent="0.25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6"/>
    </row>
    <row r="34" spans="2:15" ht="20.100000000000001" customHeight="1" x14ac:dyDescent="0.25">
      <c r="B34" s="523" t="s">
        <v>38</v>
      </c>
      <c r="C34" s="63" t="s">
        <v>39</v>
      </c>
      <c r="D34" s="64">
        <f>J10</f>
        <v>4.9000000000000002E-2</v>
      </c>
      <c r="E34" s="65" t="s">
        <v>40</v>
      </c>
      <c r="F34" s="66">
        <f>J16</f>
        <v>7.1000000000000004E-3</v>
      </c>
      <c r="G34" s="65" t="s">
        <v>41</v>
      </c>
      <c r="H34" s="67" t="s">
        <v>42</v>
      </c>
      <c r="I34" s="524">
        <f>J11</f>
        <v>5.0000000000000001E-3</v>
      </c>
      <c r="J34" s="524"/>
      <c r="K34" s="65" t="s">
        <v>41</v>
      </c>
      <c r="L34" s="67" t="s">
        <v>42</v>
      </c>
      <c r="M34" s="64">
        <f>J9</f>
        <v>7.2999999999999995E-2</v>
      </c>
      <c r="N34" s="65" t="s">
        <v>41</v>
      </c>
      <c r="O34" s="525">
        <v>-1</v>
      </c>
    </row>
    <row r="35" spans="2:15" ht="20.100000000000001" customHeight="1" x14ac:dyDescent="0.25">
      <c r="B35" s="523"/>
      <c r="C35" s="68"/>
      <c r="D35" s="69" t="s">
        <v>43</v>
      </c>
      <c r="E35" s="70" t="s">
        <v>44</v>
      </c>
      <c r="F35" s="71">
        <f>J12</f>
        <v>0.03</v>
      </c>
      <c r="G35" s="70" t="s">
        <v>44</v>
      </c>
      <c r="H35" s="71">
        <f>J13</f>
        <v>6.4999999999999997E-3</v>
      </c>
      <c r="I35" s="72" t="s">
        <v>44</v>
      </c>
      <c r="J35" s="72">
        <f>J14</f>
        <v>0.03</v>
      </c>
      <c r="K35" s="526">
        <f>-J15</f>
        <v>-0.02</v>
      </c>
      <c r="L35" s="526"/>
      <c r="M35" s="71" t="s">
        <v>41</v>
      </c>
      <c r="N35" s="68"/>
      <c r="O35" s="525"/>
    </row>
    <row r="36" spans="2:15" ht="15.75" x14ac:dyDescent="0.25"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/>
    </row>
    <row r="37" spans="2:15" ht="15" customHeight="1" x14ac:dyDescent="0.3">
      <c r="B37" s="527" t="s">
        <v>38</v>
      </c>
      <c r="C37" s="528">
        <f>((1+J10+J16)*(1+J11)*(1+J9)/(1-J12-J13-J14-J15))-1</f>
        <v>0.24670090476190443</v>
      </c>
      <c r="D37" s="528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7"/>
    </row>
    <row r="38" spans="2:15" ht="15" customHeight="1" x14ac:dyDescent="0.3">
      <c r="B38" s="527"/>
      <c r="C38" s="529"/>
      <c r="D38" s="529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7"/>
    </row>
    <row r="39" spans="2:15" x14ac:dyDescent="0.25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/>
    </row>
    <row r="40" spans="2:15" x14ac:dyDescent="0.25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/>
    </row>
    <row r="42" spans="2:15" x14ac:dyDescent="0.25">
      <c r="B42" s="78" t="s">
        <v>18</v>
      </c>
    </row>
  </sheetData>
  <mergeCells count="27">
    <mergeCell ref="B10:I10"/>
    <mergeCell ref="J10:O10"/>
    <mergeCell ref="B6:O6"/>
    <mergeCell ref="B8:I8"/>
    <mergeCell ref="J8:O8"/>
    <mergeCell ref="B9:I9"/>
    <mergeCell ref="J9:O9"/>
    <mergeCell ref="B32:O32"/>
    <mergeCell ref="B15:I15"/>
    <mergeCell ref="J15:O15"/>
    <mergeCell ref="B11:I11"/>
    <mergeCell ref="J11:O11"/>
    <mergeCell ref="B12:I12"/>
    <mergeCell ref="J12:O12"/>
    <mergeCell ref="B13:I13"/>
    <mergeCell ref="J13:O13"/>
    <mergeCell ref="B14:I14"/>
    <mergeCell ref="J14:O14"/>
    <mergeCell ref="B16:I16"/>
    <mergeCell ref="J16:O16"/>
    <mergeCell ref="B18:O18"/>
    <mergeCell ref="B34:B35"/>
    <mergeCell ref="I34:J34"/>
    <mergeCell ref="O34:O35"/>
    <mergeCell ref="K35:L35"/>
    <mergeCell ref="B37:B38"/>
    <mergeCell ref="C37:D38"/>
  </mergeCells>
  <pageMargins left="0.79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Planila Orçamentária</vt:lpstr>
      <vt:lpstr>Cronograma</vt:lpstr>
      <vt:lpstr>Memorial de Cálculo</vt:lpstr>
      <vt:lpstr>Composições de Custo</vt:lpstr>
      <vt:lpstr>BDI</vt:lpstr>
      <vt:lpstr>BDI!Area_de_impressao</vt:lpstr>
      <vt:lpstr>'Composições de Custo'!Area_de_impressao</vt:lpstr>
      <vt:lpstr>Cronograma!Area_de_impressao</vt:lpstr>
      <vt:lpstr>'Memorial de Cálculo'!Area_de_impressao</vt:lpstr>
      <vt:lpstr>'Planila Orçamentária'!Area_de_impressao</vt:lpstr>
      <vt:lpstr>'Composições de Custo'!Titulos_de_impressao</vt:lpstr>
      <vt:lpstr>'Memorial de Cálculo'!Titulos_de_impressao</vt:lpstr>
      <vt:lpstr>'Planila Orçamentária'!Titulos_de_impressao</vt:lpstr>
    </vt:vector>
  </TitlesOfParts>
  <Company>SESAPI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HPP</dc:creator>
  <cp:lastModifiedBy>SESAPI</cp:lastModifiedBy>
  <cp:lastPrinted>2015-04-07T15:05:33Z</cp:lastPrinted>
  <dcterms:created xsi:type="dcterms:W3CDTF">2008-07-14T14:43:26Z</dcterms:created>
  <dcterms:modified xsi:type="dcterms:W3CDTF">2015-04-07T16:49:46Z</dcterms:modified>
</cp:coreProperties>
</file>