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565" yWindow="900" windowWidth="11685" windowHeight="6825" tabRatio="784"/>
  </bookViews>
  <sheets>
    <sheet name="Planila Orçamentária" sheetId="16" r:id="rId1"/>
    <sheet name="Cronograma" sheetId="25" r:id="rId2"/>
    <sheet name="Memorial de Cálculo" sheetId="26" r:id="rId3"/>
    <sheet name="Composições de Custo" sheetId="24" r:id="rId4"/>
    <sheet name="BDI" sheetId="23" r:id="rId5"/>
  </sheets>
  <definedNames>
    <definedName name="_xlnm.Print_Area" localSheetId="4">BDI!$B$1:$O$40</definedName>
    <definedName name="_xlnm.Print_Area" localSheetId="3">'Composições de Custo'!$B$2:$J$465</definedName>
    <definedName name="_xlnm.Print_Area" localSheetId="1">Cronograma!$B$2:$N$30</definedName>
    <definedName name="_xlnm.Print_Area" localSheetId="2">'Memorial de Cálculo'!$B$17:$K$1092</definedName>
    <definedName name="_xlnm.Print_Area" localSheetId="0">'Planila Orçamentária'!$B$2:$K$93</definedName>
    <definedName name="_xlnm.Print_Titles" localSheetId="3">'Composições de Custo'!$2:$14</definedName>
    <definedName name="_xlnm.Print_Titles" localSheetId="2">'Memorial de Cálculo'!$17:$17</definedName>
    <definedName name="_xlnm.Print_Titles" localSheetId="0">'Planila Orçamentária'!$15:$16</definedName>
  </definedNames>
  <calcPr calcId="145621"/>
</workbook>
</file>

<file path=xl/calcChain.xml><?xml version="1.0" encoding="utf-8"?>
<calcChain xmlns="http://schemas.openxmlformats.org/spreadsheetml/2006/main">
  <c r="G22" i="25" l="1"/>
  <c r="G26" i="25"/>
  <c r="G33" i="16"/>
  <c r="K214" i="26"/>
  <c r="K198" i="26"/>
  <c r="K199" i="26"/>
  <c r="K200" i="26"/>
  <c r="K201" i="26"/>
  <c r="K202" i="26"/>
  <c r="K203" i="26"/>
  <c r="K204" i="26"/>
  <c r="K205" i="26"/>
  <c r="K206" i="26"/>
  <c r="K207" i="26"/>
  <c r="K208" i="26"/>
  <c r="K209" i="26"/>
  <c r="K210" i="26"/>
  <c r="K211" i="26"/>
  <c r="K212" i="26"/>
  <c r="K213" i="26"/>
  <c r="K197" i="26"/>
  <c r="I213" i="26"/>
  <c r="I212" i="26"/>
  <c r="I211" i="26"/>
  <c r="I210" i="26"/>
  <c r="I209" i="26"/>
  <c r="I208" i="26"/>
  <c r="I207" i="26"/>
  <c r="I206" i="26"/>
  <c r="I205" i="26"/>
  <c r="I204" i="26"/>
  <c r="I203" i="26"/>
  <c r="I202" i="26"/>
  <c r="I201" i="26"/>
  <c r="I200" i="26"/>
  <c r="I199" i="26"/>
  <c r="I198" i="26"/>
  <c r="I197" i="26"/>
  <c r="B196" i="26"/>
  <c r="B177" i="26"/>
  <c r="I33" i="16"/>
  <c r="J33" i="16" s="1"/>
  <c r="K932" i="26"/>
  <c r="K933" i="26"/>
  <c r="K937" i="26"/>
  <c r="K938" i="26"/>
  <c r="K243" i="26"/>
  <c r="K244" i="26"/>
  <c r="K245" i="26"/>
  <c r="K246" i="26"/>
  <c r="K247" i="26"/>
  <c r="K248" i="26"/>
  <c r="K249" i="26"/>
  <c r="K250" i="26"/>
  <c r="K251" i="26"/>
  <c r="K252" i="26"/>
  <c r="K253" i="26"/>
  <c r="K254" i="26"/>
  <c r="K238" i="26"/>
  <c r="K239" i="26"/>
  <c r="K240" i="26"/>
  <c r="K241" i="26"/>
  <c r="K222" i="26"/>
  <c r="K223" i="26"/>
  <c r="K224" i="26"/>
  <c r="K225" i="26"/>
  <c r="K226" i="26"/>
  <c r="K227" i="26"/>
  <c r="K228" i="26"/>
  <c r="K229" i="26"/>
  <c r="K230" i="26"/>
  <c r="K231" i="26"/>
  <c r="K232" i="26"/>
  <c r="K233" i="26"/>
  <c r="K217" i="26"/>
  <c r="K218" i="26"/>
  <c r="K219" i="26"/>
  <c r="K220" i="26"/>
  <c r="I136" i="26"/>
  <c r="I32" i="16"/>
  <c r="I194" i="26"/>
  <c r="K194" i="26" s="1"/>
  <c r="I193" i="26"/>
  <c r="K193" i="26" s="1"/>
  <c r="I192" i="26"/>
  <c r="K192" i="26" s="1"/>
  <c r="I191" i="26"/>
  <c r="K191" i="26" s="1"/>
  <c r="I190" i="26"/>
  <c r="K190" i="26" s="1"/>
  <c r="I189" i="26"/>
  <c r="K189" i="26" s="1"/>
  <c r="I188" i="26"/>
  <c r="K188" i="26" s="1"/>
  <c r="I187" i="26"/>
  <c r="K187" i="26" s="1"/>
  <c r="I186" i="26"/>
  <c r="K186" i="26" s="1"/>
  <c r="I185" i="26"/>
  <c r="K185" i="26" s="1"/>
  <c r="I184" i="26"/>
  <c r="K184" i="26" s="1"/>
  <c r="I183" i="26"/>
  <c r="K183" i="26" s="1"/>
  <c r="I182" i="26"/>
  <c r="K182" i="26" s="1"/>
  <c r="I181" i="26"/>
  <c r="K181" i="26" s="1"/>
  <c r="I180" i="26"/>
  <c r="K180" i="26" s="1"/>
  <c r="I179" i="26"/>
  <c r="K179" i="26" s="1"/>
  <c r="I178" i="26"/>
  <c r="K178" i="26" s="1"/>
  <c r="B157" i="26"/>
  <c r="K195" i="26" l="1"/>
  <c r="G32" i="16" s="1"/>
  <c r="J32" i="16" s="1"/>
  <c r="I47" i="16"/>
  <c r="K446" i="26"/>
  <c r="K445" i="26"/>
  <c r="K444" i="26"/>
  <c r="K443" i="26"/>
  <c r="K442" i="26"/>
  <c r="K441" i="26"/>
  <c r="K440" i="26"/>
  <c r="K439" i="26"/>
  <c r="K438" i="26"/>
  <c r="K437" i="26"/>
  <c r="K436" i="26"/>
  <c r="K435" i="26"/>
  <c r="K434" i="26"/>
  <c r="K433" i="26"/>
  <c r="K432" i="26"/>
  <c r="K431" i="26"/>
  <c r="K430" i="26"/>
  <c r="B429" i="26"/>
  <c r="K426" i="26"/>
  <c r="K425" i="26"/>
  <c r="K424" i="26"/>
  <c r="K423" i="26"/>
  <c r="K422" i="26"/>
  <c r="K421" i="26"/>
  <c r="K420" i="26"/>
  <c r="K419" i="26"/>
  <c r="K418" i="26"/>
  <c r="K417" i="26"/>
  <c r="K416" i="26"/>
  <c r="K415" i="26"/>
  <c r="K414" i="26"/>
  <c r="K413" i="26"/>
  <c r="K412" i="26"/>
  <c r="K411" i="26"/>
  <c r="K410" i="26"/>
  <c r="B409" i="26"/>
  <c r="K407" i="26"/>
  <c r="K406" i="26"/>
  <c r="K405" i="26"/>
  <c r="K404" i="26"/>
  <c r="K403" i="26"/>
  <c r="K402" i="26"/>
  <c r="K401" i="26"/>
  <c r="K400" i="26"/>
  <c r="K399" i="26"/>
  <c r="K398" i="26"/>
  <c r="K397" i="26"/>
  <c r="K396" i="26"/>
  <c r="K395" i="26"/>
  <c r="K394" i="26"/>
  <c r="K393" i="26"/>
  <c r="K392" i="26"/>
  <c r="K391" i="26"/>
  <c r="B390" i="26"/>
  <c r="K388" i="26"/>
  <c r="K387" i="26"/>
  <c r="K386" i="26"/>
  <c r="K385" i="26"/>
  <c r="K384" i="26"/>
  <c r="K383" i="26"/>
  <c r="K382" i="26"/>
  <c r="K381" i="26"/>
  <c r="K380" i="26"/>
  <c r="K379" i="26"/>
  <c r="K378" i="26"/>
  <c r="K377" i="26"/>
  <c r="K376" i="26"/>
  <c r="K375" i="26"/>
  <c r="K374" i="26"/>
  <c r="K373" i="26"/>
  <c r="K372" i="26"/>
  <c r="B371" i="26"/>
  <c r="B352" i="26"/>
  <c r="I45" i="16"/>
  <c r="I46" i="16"/>
  <c r="I44" i="16"/>
  <c r="K447" i="26" l="1"/>
  <c r="G47" i="16" s="1"/>
  <c r="J47" i="16" s="1"/>
  <c r="K408" i="26"/>
  <c r="G45" i="16" s="1"/>
  <c r="J45" i="16" s="1"/>
  <c r="K389" i="26"/>
  <c r="G44" i="16" s="1"/>
  <c r="J44" i="16" s="1"/>
  <c r="K427" i="26"/>
  <c r="G46" i="16" s="1"/>
  <c r="J46" i="16" s="1"/>
  <c r="I83" i="16"/>
  <c r="I84" i="16"/>
  <c r="J84" i="16" s="1"/>
  <c r="I85" i="16"/>
  <c r="J85" i="16" s="1"/>
  <c r="I86" i="16"/>
  <c r="J86" i="16" s="1"/>
  <c r="K1054" i="26"/>
  <c r="K1055" i="26"/>
  <c r="K1056" i="26"/>
  <c r="K1057" i="26"/>
  <c r="K1058" i="26"/>
  <c r="K1059" i="26"/>
  <c r="K1060" i="26"/>
  <c r="K1061" i="26"/>
  <c r="K1062" i="26"/>
  <c r="K1063" i="26"/>
  <c r="K1064" i="26"/>
  <c r="K1065" i="26"/>
  <c r="K1066" i="26"/>
  <c r="K1067" i="26"/>
  <c r="K1068" i="26"/>
  <c r="K1069" i="26"/>
  <c r="K1053" i="26"/>
  <c r="K1034" i="26"/>
  <c r="K1035" i="26"/>
  <c r="K1036" i="26"/>
  <c r="K1037" i="26"/>
  <c r="K1038" i="26"/>
  <c r="K1039" i="26"/>
  <c r="K1040" i="26"/>
  <c r="K1041" i="26"/>
  <c r="K1042" i="26"/>
  <c r="K1043" i="26"/>
  <c r="K1044" i="26"/>
  <c r="K1045" i="26"/>
  <c r="K1046" i="26"/>
  <c r="K1047" i="26"/>
  <c r="K1048" i="26"/>
  <c r="K1049" i="26"/>
  <c r="K1033" i="26"/>
  <c r="K1015" i="26"/>
  <c r="K1016" i="26"/>
  <c r="K1017" i="26"/>
  <c r="K1018" i="26"/>
  <c r="K1019" i="26"/>
  <c r="K1020" i="26"/>
  <c r="K1021" i="26"/>
  <c r="K1022" i="26"/>
  <c r="K1023" i="26"/>
  <c r="K1024" i="26"/>
  <c r="K1025" i="26"/>
  <c r="K1026" i="26"/>
  <c r="K1027" i="26"/>
  <c r="K1028" i="26"/>
  <c r="K1029" i="26"/>
  <c r="K1030" i="26"/>
  <c r="K1014" i="26"/>
  <c r="K996" i="26"/>
  <c r="K997" i="26"/>
  <c r="K998" i="26"/>
  <c r="K999" i="26"/>
  <c r="K1000" i="26"/>
  <c r="K1001" i="26"/>
  <c r="K1002" i="26"/>
  <c r="K1003" i="26"/>
  <c r="K1004" i="26"/>
  <c r="K1005" i="26"/>
  <c r="K1006" i="26"/>
  <c r="K1007" i="26"/>
  <c r="K1008" i="26"/>
  <c r="K1009" i="26"/>
  <c r="K1010" i="26"/>
  <c r="K1011" i="26"/>
  <c r="K995" i="26"/>
  <c r="B1052" i="26"/>
  <c r="B1032" i="26"/>
  <c r="B1013" i="26"/>
  <c r="B994" i="26"/>
  <c r="B990" i="26"/>
  <c r="K1070" i="26" l="1"/>
  <c r="K1031" i="26"/>
  <c r="K1012" i="26"/>
  <c r="G83" i="16" s="1"/>
  <c r="J83" i="16" s="1"/>
  <c r="K1050" i="26"/>
  <c r="D4" i="24"/>
  <c r="D6" i="24"/>
  <c r="D2" i="24"/>
  <c r="F10" i="24"/>
  <c r="F9" i="24"/>
  <c r="B10" i="24"/>
  <c r="B9" i="24"/>
  <c r="G82" i="16"/>
  <c r="G81" i="16"/>
  <c r="G80" i="16"/>
  <c r="B988" i="26"/>
  <c r="B986" i="26"/>
  <c r="G6" i="25"/>
  <c r="G4" i="25"/>
  <c r="G2" i="25"/>
  <c r="I10" i="25"/>
  <c r="I9" i="25"/>
  <c r="B9" i="25"/>
  <c r="B10" i="25"/>
  <c r="I80" i="16"/>
  <c r="I81" i="16"/>
  <c r="I82" i="16"/>
  <c r="J82" i="16" l="1"/>
  <c r="J81" i="16"/>
  <c r="J80" i="16"/>
  <c r="K221" i="26"/>
  <c r="K234" i="26" s="1"/>
  <c r="K816" i="26" l="1"/>
  <c r="K817" i="26"/>
  <c r="K818" i="26"/>
  <c r="K819" i="26"/>
  <c r="K820" i="26"/>
  <c r="K821" i="26"/>
  <c r="K822" i="26"/>
  <c r="K823" i="26"/>
  <c r="K824" i="26"/>
  <c r="K825" i="26"/>
  <c r="K826" i="26"/>
  <c r="K827" i="26"/>
  <c r="K828" i="26"/>
  <c r="K829" i="26"/>
  <c r="K830" i="26"/>
  <c r="K831" i="26"/>
  <c r="K815" i="26"/>
  <c r="I70" i="16"/>
  <c r="K832" i="26" l="1"/>
  <c r="G70" i="16" s="1"/>
  <c r="J70" i="16" s="1"/>
  <c r="K796" i="26"/>
  <c r="K797" i="26"/>
  <c r="K798" i="26"/>
  <c r="K799" i="26"/>
  <c r="K800" i="26"/>
  <c r="K801" i="26"/>
  <c r="K802" i="26"/>
  <c r="K803" i="26"/>
  <c r="K804" i="26"/>
  <c r="K805" i="26"/>
  <c r="K806" i="26"/>
  <c r="K807" i="26"/>
  <c r="K808" i="26"/>
  <c r="K809" i="26"/>
  <c r="K810" i="26"/>
  <c r="K811" i="26"/>
  <c r="K795" i="26"/>
  <c r="K777" i="26"/>
  <c r="K778" i="26"/>
  <c r="K779" i="26"/>
  <c r="K780" i="26"/>
  <c r="K781" i="26"/>
  <c r="K782" i="26"/>
  <c r="K783" i="26"/>
  <c r="K784" i="26"/>
  <c r="K785" i="26"/>
  <c r="K786" i="26"/>
  <c r="K787" i="26"/>
  <c r="K788" i="26"/>
  <c r="K789" i="26"/>
  <c r="K790" i="26"/>
  <c r="K791" i="26"/>
  <c r="K792" i="26"/>
  <c r="K776" i="26"/>
  <c r="K758" i="26"/>
  <c r="I35" i="16" l="1"/>
  <c r="I36" i="16"/>
  <c r="I37" i="16"/>
  <c r="I29" i="16"/>
  <c r="I30" i="16"/>
  <c r="I31" i="16"/>
  <c r="I28" i="16"/>
  <c r="I102" i="26"/>
  <c r="I103" i="26"/>
  <c r="I104" i="26"/>
  <c r="I105" i="26"/>
  <c r="I106" i="26"/>
  <c r="I107" i="26"/>
  <c r="I108" i="26"/>
  <c r="I109" i="26"/>
  <c r="I110" i="26"/>
  <c r="I111" i="26"/>
  <c r="I112" i="26"/>
  <c r="I113" i="26"/>
  <c r="I114" i="26"/>
  <c r="I115" i="26"/>
  <c r="I116" i="26"/>
  <c r="I117" i="26"/>
  <c r="K102" i="26"/>
  <c r="K103" i="26"/>
  <c r="K104" i="26"/>
  <c r="K105" i="26"/>
  <c r="K106" i="26"/>
  <c r="K107" i="26"/>
  <c r="K108" i="26"/>
  <c r="K109" i="26"/>
  <c r="K110" i="26"/>
  <c r="K111" i="26"/>
  <c r="K112" i="26"/>
  <c r="K113" i="26"/>
  <c r="K114" i="26"/>
  <c r="K115" i="26"/>
  <c r="K116" i="26"/>
  <c r="K117" i="26"/>
  <c r="I101" i="26"/>
  <c r="K101" i="26" s="1"/>
  <c r="K136" i="26"/>
  <c r="I135" i="26"/>
  <c r="K135" i="26" s="1"/>
  <c r="I134" i="26"/>
  <c r="K134" i="26" s="1"/>
  <c r="I133" i="26"/>
  <c r="K133" i="26" s="1"/>
  <c r="I132" i="26"/>
  <c r="K132" i="26" s="1"/>
  <c r="I131" i="26"/>
  <c r="K131" i="26" s="1"/>
  <c r="I130" i="26"/>
  <c r="K130" i="26" s="1"/>
  <c r="I129" i="26"/>
  <c r="K129" i="26" s="1"/>
  <c r="I128" i="26"/>
  <c r="K128" i="26" s="1"/>
  <c r="I127" i="26"/>
  <c r="K127" i="26" s="1"/>
  <c r="I126" i="26"/>
  <c r="K126" i="26" s="1"/>
  <c r="I125" i="26"/>
  <c r="K125" i="26" s="1"/>
  <c r="I124" i="26"/>
  <c r="K124" i="26" s="1"/>
  <c r="I123" i="26"/>
  <c r="K123" i="26" s="1"/>
  <c r="I122" i="26"/>
  <c r="K122" i="26" s="1"/>
  <c r="I121" i="26"/>
  <c r="K121" i="26" s="1"/>
  <c r="I120" i="26"/>
  <c r="K120" i="26" s="1"/>
  <c r="B119" i="26"/>
  <c r="B100" i="26"/>
  <c r="I24" i="16"/>
  <c r="I25" i="16"/>
  <c r="I26" i="16"/>
  <c r="B256" i="26"/>
  <c r="K137" i="26" l="1"/>
  <c r="G29" i="16" s="1"/>
  <c r="J29" i="16" s="1"/>
  <c r="I831" i="26"/>
  <c r="I830" i="26"/>
  <c r="I829" i="26"/>
  <c r="I828" i="26"/>
  <c r="I827" i="26"/>
  <c r="I826" i="26"/>
  <c r="I825" i="26"/>
  <c r="I824" i="26"/>
  <c r="I823" i="26"/>
  <c r="I822" i="26"/>
  <c r="I821" i="26"/>
  <c r="I820" i="26"/>
  <c r="I819" i="26"/>
  <c r="I818" i="26"/>
  <c r="I817" i="26"/>
  <c r="I816" i="26"/>
  <c r="I815" i="26"/>
  <c r="B814" i="26"/>
  <c r="G35" i="16"/>
  <c r="J35" i="16" s="1"/>
  <c r="K258" i="26"/>
  <c r="K259" i="26"/>
  <c r="K260" i="26"/>
  <c r="K261" i="26"/>
  <c r="K262" i="26"/>
  <c r="K263" i="26"/>
  <c r="K264" i="26"/>
  <c r="K265" i="26"/>
  <c r="K266" i="26"/>
  <c r="K267" i="26"/>
  <c r="K268" i="26"/>
  <c r="K269" i="26"/>
  <c r="K270" i="26"/>
  <c r="K271" i="26"/>
  <c r="K272" i="26"/>
  <c r="K273" i="26"/>
  <c r="K257" i="26"/>
  <c r="K242" i="26"/>
  <c r="K255" i="26" s="1"/>
  <c r="G36" i="16" s="1"/>
  <c r="J36" i="16" s="1"/>
  <c r="I159" i="26"/>
  <c r="K159" i="26" s="1"/>
  <c r="I160" i="26"/>
  <c r="K160" i="26" s="1"/>
  <c r="I161" i="26"/>
  <c r="K161" i="26" s="1"/>
  <c r="I162" i="26"/>
  <c r="K162" i="26" s="1"/>
  <c r="I163" i="26"/>
  <c r="K163" i="26" s="1"/>
  <c r="I164" i="26"/>
  <c r="K164" i="26" s="1"/>
  <c r="I165" i="26"/>
  <c r="K165" i="26" s="1"/>
  <c r="I166" i="26"/>
  <c r="K166" i="26" s="1"/>
  <c r="I167" i="26"/>
  <c r="K167" i="26" s="1"/>
  <c r="I168" i="26"/>
  <c r="K168" i="26" s="1"/>
  <c r="I169" i="26"/>
  <c r="K169" i="26" s="1"/>
  <c r="I170" i="26"/>
  <c r="K170" i="26" s="1"/>
  <c r="I171" i="26"/>
  <c r="K171" i="26" s="1"/>
  <c r="I172" i="26"/>
  <c r="K172" i="26" s="1"/>
  <c r="I173" i="26"/>
  <c r="K173" i="26" s="1"/>
  <c r="I174" i="26"/>
  <c r="K174" i="26" s="1"/>
  <c r="I158" i="26"/>
  <c r="K158" i="26" s="1"/>
  <c r="I140" i="26"/>
  <c r="K140" i="26" s="1"/>
  <c r="I141" i="26"/>
  <c r="K141" i="26" s="1"/>
  <c r="I142" i="26"/>
  <c r="K142" i="26" s="1"/>
  <c r="I143" i="26"/>
  <c r="K143" i="26" s="1"/>
  <c r="I144" i="26"/>
  <c r="K144" i="26" s="1"/>
  <c r="I145" i="26"/>
  <c r="K145" i="26" s="1"/>
  <c r="I146" i="26"/>
  <c r="K146" i="26" s="1"/>
  <c r="I147" i="26"/>
  <c r="K147" i="26" s="1"/>
  <c r="I148" i="26"/>
  <c r="K148" i="26" s="1"/>
  <c r="I149" i="26"/>
  <c r="K149" i="26" s="1"/>
  <c r="I150" i="26"/>
  <c r="K150" i="26" s="1"/>
  <c r="I151" i="26"/>
  <c r="K151" i="26" s="1"/>
  <c r="I152" i="26"/>
  <c r="K152" i="26" s="1"/>
  <c r="I153" i="26"/>
  <c r="K153" i="26" s="1"/>
  <c r="I154" i="26"/>
  <c r="K154" i="26" s="1"/>
  <c r="I155" i="26"/>
  <c r="K155" i="26" s="1"/>
  <c r="I139" i="26"/>
  <c r="K139" i="26" s="1"/>
  <c r="B237" i="26"/>
  <c r="B216" i="26"/>
  <c r="B215" i="26"/>
  <c r="B138" i="26"/>
  <c r="B99" i="26"/>
  <c r="B2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80" i="26"/>
  <c r="B79" i="26"/>
  <c r="B59" i="26"/>
  <c r="K175" i="26" l="1"/>
  <c r="G31" i="16" s="1"/>
  <c r="J31" i="16" s="1"/>
  <c r="K274" i="26"/>
  <c r="G37" i="16" s="1"/>
  <c r="J37" i="16" s="1"/>
  <c r="J34" i="16" s="1"/>
  <c r="E22" i="25" s="1"/>
  <c r="K156" i="26"/>
  <c r="G30" i="16" s="1"/>
  <c r="J30" i="16" s="1"/>
  <c r="K118" i="26"/>
  <c r="G28" i="16" s="1"/>
  <c r="J28" i="16" s="1"/>
  <c r="K97" i="26"/>
  <c r="G26" i="16" s="1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60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41" i="26"/>
  <c r="B40" i="26"/>
  <c r="B27" i="25"/>
  <c r="B26" i="25"/>
  <c r="B25" i="25"/>
  <c r="B24" i="25"/>
  <c r="B23" i="25"/>
  <c r="B22" i="25"/>
  <c r="C22" i="25"/>
  <c r="B21" i="25"/>
  <c r="B20" i="25"/>
  <c r="B19" i="25"/>
  <c r="C21" i="25"/>
  <c r="J26" i="16" l="1"/>
  <c r="J27" i="16"/>
  <c r="E21" i="25" s="1"/>
  <c r="I22" i="25"/>
  <c r="M22" i="25"/>
  <c r="K22" i="25"/>
  <c r="K58" i="26"/>
  <c r="G24" i="16" s="1"/>
  <c r="J24" i="16" s="1"/>
  <c r="K77" i="26"/>
  <c r="G25" i="16" s="1"/>
  <c r="J25" i="16" s="1"/>
  <c r="I74" i="16"/>
  <c r="K1074" i="26"/>
  <c r="K1075" i="26"/>
  <c r="K1076" i="26"/>
  <c r="K1077" i="26"/>
  <c r="K1078" i="26"/>
  <c r="K1079" i="26"/>
  <c r="K1080" i="26"/>
  <c r="K1081" i="26"/>
  <c r="K1082" i="26"/>
  <c r="K1083" i="26"/>
  <c r="K1084" i="26"/>
  <c r="K1085" i="26"/>
  <c r="K1086" i="26"/>
  <c r="K1087" i="26"/>
  <c r="K1088" i="26"/>
  <c r="K1089" i="26"/>
  <c r="K1073" i="26"/>
  <c r="K969" i="26"/>
  <c r="K970" i="26"/>
  <c r="K971" i="26"/>
  <c r="K972" i="26"/>
  <c r="K973" i="26"/>
  <c r="K974" i="26"/>
  <c r="K975" i="26"/>
  <c r="K976" i="26"/>
  <c r="K977" i="26"/>
  <c r="K978" i="26"/>
  <c r="K979" i="26"/>
  <c r="K981" i="26"/>
  <c r="K982" i="26"/>
  <c r="K983" i="26"/>
  <c r="K984" i="26"/>
  <c r="K968" i="26"/>
  <c r="I980" i="26"/>
  <c r="K980" i="26" s="1"/>
  <c r="K961" i="26"/>
  <c r="K966" i="26" s="1"/>
  <c r="G78" i="16" s="1"/>
  <c r="K912" i="26"/>
  <c r="K913" i="26"/>
  <c r="K914" i="26"/>
  <c r="K915" i="26"/>
  <c r="K916" i="26"/>
  <c r="K917" i="26"/>
  <c r="K918" i="26"/>
  <c r="K919" i="26"/>
  <c r="K920" i="26"/>
  <c r="K921" i="26"/>
  <c r="K922" i="26"/>
  <c r="K923" i="26"/>
  <c r="K924" i="26"/>
  <c r="K925" i="26"/>
  <c r="K926" i="26"/>
  <c r="K927" i="26"/>
  <c r="K911" i="26"/>
  <c r="I892" i="26"/>
  <c r="K892" i="26" s="1"/>
  <c r="I893" i="26"/>
  <c r="K893" i="26" s="1"/>
  <c r="I894" i="26"/>
  <c r="K894" i="26" s="1"/>
  <c r="I895" i="26"/>
  <c r="K895" i="26" s="1"/>
  <c r="I896" i="26"/>
  <c r="K896" i="26" s="1"/>
  <c r="I897" i="26"/>
  <c r="K897" i="26" s="1"/>
  <c r="I898" i="26"/>
  <c r="K898" i="26" s="1"/>
  <c r="I899" i="26"/>
  <c r="K899" i="26" s="1"/>
  <c r="I900" i="26"/>
  <c r="K900" i="26" s="1"/>
  <c r="I901" i="26"/>
  <c r="K901" i="26" s="1"/>
  <c r="I902" i="26"/>
  <c r="K902" i="26" s="1"/>
  <c r="I903" i="26"/>
  <c r="K903" i="26" s="1"/>
  <c r="I904" i="26"/>
  <c r="K904" i="26" s="1"/>
  <c r="I905" i="26"/>
  <c r="K905" i="26" s="1"/>
  <c r="I906" i="26"/>
  <c r="K906" i="26" s="1"/>
  <c r="I907" i="26"/>
  <c r="K907" i="26" s="1"/>
  <c r="I891" i="26"/>
  <c r="K891" i="26" s="1"/>
  <c r="I873" i="26"/>
  <c r="K873" i="26" s="1"/>
  <c r="I874" i="26"/>
  <c r="K874" i="26" s="1"/>
  <c r="I875" i="26"/>
  <c r="K875" i="26" s="1"/>
  <c r="I876" i="26"/>
  <c r="K876" i="26" s="1"/>
  <c r="I877" i="26"/>
  <c r="K877" i="26" s="1"/>
  <c r="I878" i="26"/>
  <c r="K878" i="26" s="1"/>
  <c r="I879" i="26"/>
  <c r="K879" i="26" s="1"/>
  <c r="I880" i="26"/>
  <c r="K880" i="26" s="1"/>
  <c r="I881" i="26"/>
  <c r="K881" i="26" s="1"/>
  <c r="I882" i="26"/>
  <c r="K882" i="26" s="1"/>
  <c r="I883" i="26"/>
  <c r="K883" i="26" s="1"/>
  <c r="I884" i="26"/>
  <c r="K884" i="26" s="1"/>
  <c r="I885" i="26"/>
  <c r="K885" i="26" s="1"/>
  <c r="I886" i="26"/>
  <c r="K886" i="26" s="1"/>
  <c r="I887" i="26"/>
  <c r="K887" i="26" s="1"/>
  <c r="I888" i="26"/>
  <c r="K888" i="26" s="1"/>
  <c r="I872" i="26"/>
  <c r="K872" i="26" s="1"/>
  <c r="K859" i="26"/>
  <c r="K870" i="26" s="1"/>
  <c r="G72" i="16" s="1"/>
  <c r="I835" i="26"/>
  <c r="K835" i="26" s="1"/>
  <c r="I836" i="26"/>
  <c r="K836" i="26" s="1"/>
  <c r="I837" i="26"/>
  <c r="K837" i="26" s="1"/>
  <c r="I838" i="26"/>
  <c r="K838" i="26" s="1"/>
  <c r="I839" i="26"/>
  <c r="K839" i="26" s="1"/>
  <c r="I840" i="26"/>
  <c r="K840" i="26" s="1"/>
  <c r="I841" i="26"/>
  <c r="K841" i="26" s="1"/>
  <c r="I842" i="26"/>
  <c r="K842" i="26" s="1"/>
  <c r="I843" i="26"/>
  <c r="K843" i="26" s="1"/>
  <c r="I844" i="26"/>
  <c r="K844" i="26" s="1"/>
  <c r="I845" i="26"/>
  <c r="K845" i="26" s="1"/>
  <c r="I846" i="26"/>
  <c r="K846" i="26" s="1"/>
  <c r="I847" i="26"/>
  <c r="K847" i="26" s="1"/>
  <c r="I848" i="26"/>
  <c r="K848" i="26" s="1"/>
  <c r="I849" i="26"/>
  <c r="K849" i="26" s="1"/>
  <c r="I850" i="26"/>
  <c r="K850" i="26" s="1"/>
  <c r="I834" i="26"/>
  <c r="K834" i="26" s="1"/>
  <c r="B890" i="26"/>
  <c r="I796" i="26"/>
  <c r="I797" i="26"/>
  <c r="I798" i="26"/>
  <c r="I799" i="26"/>
  <c r="I800" i="26"/>
  <c r="I801" i="26"/>
  <c r="I802" i="26"/>
  <c r="I803" i="26"/>
  <c r="I804" i="26"/>
  <c r="I805" i="26"/>
  <c r="I806" i="26"/>
  <c r="I807" i="26"/>
  <c r="I808" i="26"/>
  <c r="I809" i="26"/>
  <c r="I810" i="26"/>
  <c r="I811" i="26"/>
  <c r="I795" i="26"/>
  <c r="I777" i="26"/>
  <c r="I778" i="26"/>
  <c r="I779" i="26"/>
  <c r="I780" i="26"/>
  <c r="I781" i="26"/>
  <c r="I782" i="26"/>
  <c r="I783" i="26"/>
  <c r="I784" i="26"/>
  <c r="I785" i="26"/>
  <c r="I786" i="26"/>
  <c r="I787" i="26"/>
  <c r="I788" i="26"/>
  <c r="I789" i="26"/>
  <c r="I790" i="26"/>
  <c r="I791" i="26"/>
  <c r="I792" i="26"/>
  <c r="I776" i="26"/>
  <c r="I758" i="26"/>
  <c r="K774" i="26" s="1"/>
  <c r="G67" i="16" s="1"/>
  <c r="I759" i="26"/>
  <c r="I760" i="26"/>
  <c r="I761" i="26"/>
  <c r="I762" i="26"/>
  <c r="I763" i="26"/>
  <c r="I764" i="26"/>
  <c r="I765" i="26"/>
  <c r="I766" i="26"/>
  <c r="I767" i="26"/>
  <c r="I768" i="26"/>
  <c r="I769" i="26"/>
  <c r="I770" i="26"/>
  <c r="I771" i="26"/>
  <c r="I772" i="26"/>
  <c r="I773" i="26"/>
  <c r="I757" i="26"/>
  <c r="I68" i="16"/>
  <c r="I69" i="16"/>
  <c r="B775" i="26"/>
  <c r="B794" i="26"/>
  <c r="K738" i="26"/>
  <c r="K739" i="26"/>
  <c r="K740" i="26"/>
  <c r="K741" i="26"/>
  <c r="K742" i="26"/>
  <c r="K743" i="26"/>
  <c r="K744" i="26"/>
  <c r="K745" i="26"/>
  <c r="K746" i="26"/>
  <c r="K747" i="26"/>
  <c r="K748" i="26"/>
  <c r="K749" i="26"/>
  <c r="K750" i="26"/>
  <c r="K751" i="26"/>
  <c r="K752" i="26"/>
  <c r="K753" i="26"/>
  <c r="K737" i="26"/>
  <c r="K719" i="26"/>
  <c r="K720" i="26"/>
  <c r="K721" i="26"/>
  <c r="K722" i="26"/>
  <c r="K723" i="26"/>
  <c r="K724" i="26"/>
  <c r="K725" i="26"/>
  <c r="K726" i="26"/>
  <c r="K727" i="26"/>
  <c r="K728" i="26"/>
  <c r="K729" i="26"/>
  <c r="K730" i="26"/>
  <c r="K731" i="26"/>
  <c r="K732" i="26"/>
  <c r="K733" i="26"/>
  <c r="K734" i="26"/>
  <c r="K718" i="26"/>
  <c r="K700" i="26"/>
  <c r="K701" i="26"/>
  <c r="K702" i="26"/>
  <c r="K703" i="26"/>
  <c r="K704" i="26"/>
  <c r="K705" i="26"/>
  <c r="K706" i="26"/>
  <c r="K707" i="26"/>
  <c r="K708" i="26"/>
  <c r="K709" i="26"/>
  <c r="K710" i="26"/>
  <c r="K711" i="26"/>
  <c r="K712" i="26"/>
  <c r="K713" i="26"/>
  <c r="K714" i="26"/>
  <c r="K715" i="26"/>
  <c r="K699" i="26"/>
  <c r="K695" i="26"/>
  <c r="K680" i="26"/>
  <c r="K681" i="26"/>
  <c r="K682" i="26"/>
  <c r="K683" i="26"/>
  <c r="K684" i="26"/>
  <c r="K685" i="26"/>
  <c r="K686" i="26"/>
  <c r="K687" i="26"/>
  <c r="K688" i="26"/>
  <c r="K689" i="26"/>
  <c r="K690" i="26"/>
  <c r="K691" i="26"/>
  <c r="K692" i="26"/>
  <c r="K693" i="26"/>
  <c r="K694" i="26"/>
  <c r="K679" i="26"/>
  <c r="K661" i="26"/>
  <c r="K662" i="26"/>
  <c r="K663" i="26"/>
  <c r="K664" i="26"/>
  <c r="K665" i="26"/>
  <c r="K666" i="26"/>
  <c r="K667" i="26"/>
  <c r="K668" i="26"/>
  <c r="K669" i="26"/>
  <c r="K670" i="26"/>
  <c r="K671" i="26"/>
  <c r="K672" i="26"/>
  <c r="K673" i="26"/>
  <c r="K674" i="26"/>
  <c r="K675" i="26"/>
  <c r="K676" i="26"/>
  <c r="K660" i="26"/>
  <c r="K642" i="26"/>
  <c r="K643" i="26"/>
  <c r="K644" i="26"/>
  <c r="K645" i="26"/>
  <c r="K646" i="26"/>
  <c r="K647" i="26"/>
  <c r="K648" i="26"/>
  <c r="K649" i="26"/>
  <c r="K650" i="26"/>
  <c r="K651" i="26"/>
  <c r="K652" i="26"/>
  <c r="K653" i="26"/>
  <c r="K654" i="26"/>
  <c r="K655" i="26"/>
  <c r="K656" i="26"/>
  <c r="K657" i="26"/>
  <c r="K641" i="26"/>
  <c r="K623" i="26"/>
  <c r="K624" i="26"/>
  <c r="K625" i="26"/>
  <c r="K626" i="26"/>
  <c r="K627" i="26"/>
  <c r="K628" i="26"/>
  <c r="K629" i="26"/>
  <c r="K630" i="26"/>
  <c r="K631" i="26"/>
  <c r="K632" i="26"/>
  <c r="K633" i="26"/>
  <c r="K634" i="26"/>
  <c r="K635" i="26"/>
  <c r="K636" i="26"/>
  <c r="K637" i="26"/>
  <c r="K638" i="26"/>
  <c r="K604" i="26"/>
  <c r="K605" i="26"/>
  <c r="K606" i="26"/>
  <c r="K607" i="26"/>
  <c r="K608" i="26"/>
  <c r="K609" i="26"/>
  <c r="K610" i="26"/>
  <c r="K611" i="26"/>
  <c r="K612" i="26"/>
  <c r="K613" i="26"/>
  <c r="K614" i="26"/>
  <c r="K615" i="26"/>
  <c r="K616" i="26"/>
  <c r="K617" i="26"/>
  <c r="K618" i="26"/>
  <c r="K619" i="26"/>
  <c r="K603" i="26"/>
  <c r="B678" i="26"/>
  <c r="B659" i="26"/>
  <c r="B640" i="26"/>
  <c r="B621" i="26"/>
  <c r="K585" i="26"/>
  <c r="K586" i="26"/>
  <c r="K587" i="26"/>
  <c r="K588" i="26"/>
  <c r="K589" i="26"/>
  <c r="K590" i="26"/>
  <c r="K591" i="26"/>
  <c r="K592" i="26"/>
  <c r="K593" i="26"/>
  <c r="K594" i="26"/>
  <c r="K595" i="26"/>
  <c r="K596" i="26"/>
  <c r="K597" i="26"/>
  <c r="K598" i="26"/>
  <c r="K599" i="26"/>
  <c r="K600" i="26"/>
  <c r="K584" i="26"/>
  <c r="B602" i="26"/>
  <c r="B583" i="26"/>
  <c r="K566" i="26"/>
  <c r="K567" i="26"/>
  <c r="K568" i="26"/>
  <c r="K569" i="26"/>
  <c r="K570" i="26"/>
  <c r="K571" i="26"/>
  <c r="K572" i="26"/>
  <c r="K573" i="26"/>
  <c r="K574" i="26"/>
  <c r="K575" i="26"/>
  <c r="K576" i="26"/>
  <c r="K577" i="26"/>
  <c r="K578" i="26"/>
  <c r="K579" i="26"/>
  <c r="K580" i="26"/>
  <c r="K581" i="26"/>
  <c r="K565" i="26"/>
  <c r="B564" i="26"/>
  <c r="K547" i="26"/>
  <c r="K548" i="26"/>
  <c r="K549" i="26"/>
  <c r="K550" i="26"/>
  <c r="K551" i="26"/>
  <c r="K552" i="26"/>
  <c r="K553" i="26"/>
  <c r="K554" i="26"/>
  <c r="K555" i="26"/>
  <c r="K556" i="26"/>
  <c r="K557" i="26"/>
  <c r="K558" i="26"/>
  <c r="K559" i="26"/>
  <c r="K560" i="26"/>
  <c r="K561" i="26"/>
  <c r="K562" i="26"/>
  <c r="K546" i="26"/>
  <c r="B545" i="26"/>
  <c r="K528" i="26"/>
  <c r="K529" i="26"/>
  <c r="K530" i="26"/>
  <c r="K531" i="26"/>
  <c r="K532" i="26"/>
  <c r="K533" i="26"/>
  <c r="K534" i="26"/>
  <c r="K535" i="26"/>
  <c r="K536" i="26"/>
  <c r="K537" i="26"/>
  <c r="K538" i="26"/>
  <c r="K539" i="26"/>
  <c r="K540" i="26"/>
  <c r="K541" i="26"/>
  <c r="K542" i="26"/>
  <c r="K543" i="26"/>
  <c r="K527" i="26"/>
  <c r="B526" i="26"/>
  <c r="K509" i="26"/>
  <c r="K510" i="26"/>
  <c r="K511" i="26"/>
  <c r="K512" i="26"/>
  <c r="K513" i="26"/>
  <c r="K514" i="26"/>
  <c r="K515" i="26"/>
  <c r="K516" i="26"/>
  <c r="K517" i="26"/>
  <c r="K518" i="26"/>
  <c r="K519" i="26"/>
  <c r="K520" i="26"/>
  <c r="K521" i="26"/>
  <c r="K522" i="26"/>
  <c r="K523" i="26"/>
  <c r="K524" i="26"/>
  <c r="K490" i="26"/>
  <c r="K491" i="26"/>
  <c r="K492" i="26"/>
  <c r="K493" i="26"/>
  <c r="K494" i="26"/>
  <c r="K495" i="26"/>
  <c r="K496" i="26"/>
  <c r="K497" i="26"/>
  <c r="K498" i="26"/>
  <c r="K499" i="26"/>
  <c r="K500" i="26"/>
  <c r="K501" i="26"/>
  <c r="K502" i="26"/>
  <c r="K503" i="26"/>
  <c r="K504" i="26"/>
  <c r="K505" i="26"/>
  <c r="K489" i="26"/>
  <c r="K469" i="26"/>
  <c r="K470" i="26"/>
  <c r="K471" i="26"/>
  <c r="K472" i="26"/>
  <c r="K473" i="26"/>
  <c r="K474" i="26"/>
  <c r="K475" i="26"/>
  <c r="K476" i="26"/>
  <c r="K477" i="26"/>
  <c r="K478" i="26"/>
  <c r="K479" i="26"/>
  <c r="K480" i="26"/>
  <c r="K481" i="26"/>
  <c r="K482" i="26"/>
  <c r="K483" i="26"/>
  <c r="K484" i="26"/>
  <c r="K468" i="26"/>
  <c r="K450" i="26"/>
  <c r="K451" i="26"/>
  <c r="K452" i="26"/>
  <c r="K453" i="26"/>
  <c r="K454" i="26"/>
  <c r="K455" i="26"/>
  <c r="K456" i="26"/>
  <c r="K457" i="26"/>
  <c r="K458" i="26"/>
  <c r="K459" i="26"/>
  <c r="K460" i="26"/>
  <c r="K461" i="26"/>
  <c r="K462" i="26"/>
  <c r="K463" i="26"/>
  <c r="K464" i="26"/>
  <c r="K465" i="26"/>
  <c r="K449" i="26"/>
  <c r="B1072" i="26"/>
  <c r="B967" i="26"/>
  <c r="B948" i="26"/>
  <c r="B929" i="26"/>
  <c r="B871" i="26"/>
  <c r="B852" i="26"/>
  <c r="B833" i="26"/>
  <c r="B467" i="26"/>
  <c r="B448" i="26"/>
  <c r="K354" i="26"/>
  <c r="K355" i="26"/>
  <c r="K356" i="26"/>
  <c r="K357" i="26"/>
  <c r="K358" i="26"/>
  <c r="K359" i="26"/>
  <c r="K360" i="26"/>
  <c r="K361" i="26"/>
  <c r="K362" i="26"/>
  <c r="K363" i="26"/>
  <c r="K364" i="26"/>
  <c r="K365" i="26"/>
  <c r="K366" i="26"/>
  <c r="K367" i="26"/>
  <c r="K368" i="26"/>
  <c r="K369" i="26"/>
  <c r="K353" i="26"/>
  <c r="K339" i="26"/>
  <c r="K340" i="26"/>
  <c r="K341" i="26"/>
  <c r="K342" i="26"/>
  <c r="K343" i="26"/>
  <c r="K344" i="26"/>
  <c r="K345" i="26"/>
  <c r="K346" i="26"/>
  <c r="K347" i="26"/>
  <c r="K348" i="26"/>
  <c r="K349" i="26"/>
  <c r="K350" i="26"/>
  <c r="K335" i="26"/>
  <c r="K336" i="26"/>
  <c r="K337" i="26"/>
  <c r="K338" i="26"/>
  <c r="K334" i="26"/>
  <c r="I42" i="16"/>
  <c r="B333" i="26"/>
  <c r="K316" i="26"/>
  <c r="K317" i="26"/>
  <c r="K318" i="26"/>
  <c r="K319" i="26"/>
  <c r="K320" i="26"/>
  <c r="K321" i="26"/>
  <c r="K322" i="26"/>
  <c r="K323" i="26"/>
  <c r="K324" i="26"/>
  <c r="K325" i="26"/>
  <c r="K326" i="26"/>
  <c r="K327" i="26"/>
  <c r="K328" i="26"/>
  <c r="K329" i="26"/>
  <c r="K330" i="26"/>
  <c r="K331" i="26"/>
  <c r="K315" i="26"/>
  <c r="B295" i="26"/>
  <c r="K312" i="26"/>
  <c r="K311" i="26"/>
  <c r="K310" i="26"/>
  <c r="K309" i="26"/>
  <c r="K308" i="26"/>
  <c r="K307" i="26"/>
  <c r="K306" i="26"/>
  <c r="K305" i="26"/>
  <c r="K304" i="26"/>
  <c r="K303" i="26"/>
  <c r="K302" i="26"/>
  <c r="K301" i="26"/>
  <c r="K300" i="26"/>
  <c r="K299" i="26"/>
  <c r="K298" i="26"/>
  <c r="K297" i="26"/>
  <c r="K296" i="26"/>
  <c r="K285" i="26"/>
  <c r="K286" i="26"/>
  <c r="K287" i="26"/>
  <c r="K288" i="26"/>
  <c r="K289" i="26"/>
  <c r="K290" i="26"/>
  <c r="K291" i="26"/>
  <c r="K292" i="26"/>
  <c r="K293" i="26"/>
  <c r="I87" i="16"/>
  <c r="I77" i="16"/>
  <c r="I78" i="16"/>
  <c r="I79" i="16"/>
  <c r="I71" i="16"/>
  <c r="I72" i="16"/>
  <c r="I73" i="16"/>
  <c r="I67" i="16"/>
  <c r="I49" i="16"/>
  <c r="I51" i="16"/>
  <c r="I52" i="16"/>
  <c r="I53" i="16"/>
  <c r="I54" i="16"/>
  <c r="I55" i="16"/>
  <c r="I56" i="16"/>
  <c r="I57" i="16"/>
  <c r="I58" i="16"/>
  <c r="I59" i="16"/>
  <c r="I60" i="16"/>
  <c r="I61" i="16"/>
  <c r="K37" i="26"/>
  <c r="K36" i="26"/>
  <c r="K35" i="26"/>
  <c r="K34" i="26"/>
  <c r="K33" i="26"/>
  <c r="K31" i="26"/>
  <c r="K30" i="26"/>
  <c r="K29" i="26"/>
  <c r="K27" i="26"/>
  <c r="B314" i="26"/>
  <c r="K278" i="26"/>
  <c r="K279" i="26"/>
  <c r="K280" i="26"/>
  <c r="K281" i="26"/>
  <c r="K282" i="26"/>
  <c r="K283" i="26"/>
  <c r="K284" i="26"/>
  <c r="K277" i="26"/>
  <c r="B507" i="26"/>
  <c r="B276" i="26"/>
  <c r="I48" i="16"/>
  <c r="K23" i="26"/>
  <c r="K24" i="26"/>
  <c r="K25" i="26"/>
  <c r="K26" i="26"/>
  <c r="K28" i="26"/>
  <c r="K32" i="26"/>
  <c r="K38" i="26"/>
  <c r="C19" i="26"/>
  <c r="B18" i="26"/>
  <c r="B19" i="26"/>
  <c r="I459" i="24"/>
  <c r="I458" i="24"/>
  <c r="H455" i="24"/>
  <c r="I455" i="24" s="1"/>
  <c r="H454" i="24"/>
  <c r="I454" i="24" s="1"/>
  <c r="I441" i="24"/>
  <c r="I442" i="24" s="1"/>
  <c r="H438" i="24"/>
  <c r="I438" i="24"/>
  <c r="I439" i="24" s="1"/>
  <c r="I426" i="24"/>
  <c r="I427" i="24" s="1"/>
  <c r="H423" i="24"/>
  <c r="I423" i="24" s="1"/>
  <c r="H422" i="24"/>
  <c r="I422" i="24" s="1"/>
  <c r="I409" i="24"/>
  <c r="I408" i="24"/>
  <c r="I407" i="24"/>
  <c r="I406" i="24"/>
  <c r="I405" i="24"/>
  <c r="I404" i="24"/>
  <c r="I403" i="24"/>
  <c r="H400" i="24"/>
  <c r="I400" i="24" s="1"/>
  <c r="H399" i="24"/>
  <c r="I399" i="24"/>
  <c r="H398" i="24"/>
  <c r="I398" i="24" s="1"/>
  <c r="I386" i="24"/>
  <c r="I385" i="24"/>
  <c r="I384" i="24"/>
  <c r="I383" i="24"/>
  <c r="I382" i="24"/>
  <c r="I381" i="24"/>
  <c r="I380" i="24"/>
  <c r="I387" i="24" s="1"/>
  <c r="H377" i="24"/>
  <c r="I377" i="24" s="1"/>
  <c r="H376" i="24"/>
  <c r="I376" i="24"/>
  <c r="H375" i="24"/>
  <c r="I375" i="24" s="1"/>
  <c r="I378" i="24" s="1"/>
  <c r="I363" i="24"/>
  <c r="I362" i="24"/>
  <c r="I361" i="24"/>
  <c r="I360" i="24"/>
  <c r="I359" i="24"/>
  <c r="I358" i="24"/>
  <c r="I357" i="24"/>
  <c r="H354" i="24"/>
  <c r="I354" i="24" s="1"/>
  <c r="H353" i="24"/>
  <c r="I353" i="24" s="1"/>
  <c r="H352" i="24"/>
  <c r="I352" i="24"/>
  <c r="I340" i="24"/>
  <c r="I339" i="24"/>
  <c r="I338" i="24"/>
  <c r="I337" i="24"/>
  <c r="I336" i="24"/>
  <c r="I335" i="24"/>
  <c r="I334" i="24"/>
  <c r="H331" i="24"/>
  <c r="I331" i="24" s="1"/>
  <c r="H330" i="24"/>
  <c r="I330" i="24" s="1"/>
  <c r="H329" i="24"/>
  <c r="I329" i="24" s="1"/>
  <c r="I317" i="24"/>
  <c r="I316" i="24"/>
  <c r="I315" i="24"/>
  <c r="I314" i="24"/>
  <c r="I313" i="24"/>
  <c r="I312" i="24"/>
  <c r="I311" i="24"/>
  <c r="H308" i="24"/>
  <c r="I308" i="24" s="1"/>
  <c r="H307" i="24"/>
  <c r="I307" i="24" s="1"/>
  <c r="H306" i="24"/>
  <c r="I306" i="24" s="1"/>
  <c r="I294" i="24"/>
  <c r="I293" i="24"/>
  <c r="I292" i="24"/>
  <c r="I291" i="24"/>
  <c r="I290" i="24"/>
  <c r="I289" i="24"/>
  <c r="H286" i="24"/>
  <c r="I286" i="24" s="1"/>
  <c r="H285" i="24"/>
  <c r="I285" i="24" s="1"/>
  <c r="I273" i="24"/>
  <c r="I272" i="24"/>
  <c r="I271" i="24"/>
  <c r="I270" i="24"/>
  <c r="I269" i="24"/>
  <c r="I268" i="24"/>
  <c r="H265" i="24"/>
  <c r="I265" i="24" s="1"/>
  <c r="H264" i="24"/>
  <c r="I264" i="24" s="1"/>
  <c r="H263" i="24"/>
  <c r="I263" i="24"/>
  <c r="I251" i="24"/>
  <c r="I250" i="24"/>
  <c r="I249" i="24"/>
  <c r="I248" i="24"/>
  <c r="I252" i="24" s="1"/>
  <c r="H245" i="24"/>
  <c r="I245" i="24" s="1"/>
  <c r="H244" i="24"/>
  <c r="I244" i="24"/>
  <c r="I246" i="24" s="1"/>
  <c r="I232" i="24"/>
  <c r="I233" i="24" s="1"/>
  <c r="I231" i="24"/>
  <c r="H228" i="24"/>
  <c r="I228" i="24"/>
  <c r="H227" i="24"/>
  <c r="I227" i="24" s="1"/>
  <c r="I229" i="24" s="1"/>
  <c r="I41" i="16"/>
  <c r="I43" i="16"/>
  <c r="I40" i="16"/>
  <c r="I39" i="16"/>
  <c r="I44" i="24"/>
  <c r="I60" i="24"/>
  <c r="I61" i="24" s="1"/>
  <c r="I57" i="24"/>
  <c r="I56" i="24"/>
  <c r="I58" i="24" s="1"/>
  <c r="I64" i="24" s="1"/>
  <c r="I188" i="24"/>
  <c r="I187" i="24"/>
  <c r="H40" i="24"/>
  <c r="I40" i="24"/>
  <c r="H39" i="24"/>
  <c r="I39" i="24" s="1"/>
  <c r="B910" i="26"/>
  <c r="K931" i="26"/>
  <c r="K22" i="26"/>
  <c r="C28" i="25"/>
  <c r="B488" i="26"/>
  <c r="H177" i="24"/>
  <c r="I177" i="24"/>
  <c r="H178" i="24"/>
  <c r="I178" i="24" s="1"/>
  <c r="I186" i="24"/>
  <c r="I185" i="24"/>
  <c r="I184" i="24"/>
  <c r="I183" i="24"/>
  <c r="I182" i="24"/>
  <c r="I181" i="24"/>
  <c r="C25" i="25"/>
  <c r="H20" i="24"/>
  <c r="I20" i="24" s="1"/>
  <c r="C19" i="25"/>
  <c r="C26" i="25"/>
  <c r="C24" i="25"/>
  <c r="C23" i="25"/>
  <c r="C20" i="25"/>
  <c r="H204" i="24"/>
  <c r="I204" i="24" s="1"/>
  <c r="H203" i="24"/>
  <c r="I203" i="24" s="1"/>
  <c r="H202" i="24"/>
  <c r="I202" i="24" s="1"/>
  <c r="H201" i="24"/>
  <c r="I201" i="24"/>
  <c r="H200" i="24"/>
  <c r="I200" i="24" s="1"/>
  <c r="I216" i="24"/>
  <c r="I215" i="24"/>
  <c r="I214" i="24"/>
  <c r="I213" i="24"/>
  <c r="I212" i="24"/>
  <c r="I211" i="24"/>
  <c r="I210" i="24"/>
  <c r="I209" i="24"/>
  <c r="I208" i="24"/>
  <c r="G207" i="24"/>
  <c r="I207" i="24"/>
  <c r="I217" i="24" s="1"/>
  <c r="H94" i="24"/>
  <c r="I94" i="24"/>
  <c r="H93" i="24"/>
  <c r="I93" i="24" s="1"/>
  <c r="H92" i="24"/>
  <c r="I92" i="24" s="1"/>
  <c r="H115" i="24"/>
  <c r="I115" i="24" s="1"/>
  <c r="H117" i="24"/>
  <c r="I117" i="24" s="1"/>
  <c r="H116" i="24"/>
  <c r="I116" i="24" s="1"/>
  <c r="H140" i="24"/>
  <c r="I140" i="24"/>
  <c r="H139" i="24"/>
  <c r="I139" i="24" s="1"/>
  <c r="H138" i="24"/>
  <c r="I138" i="24"/>
  <c r="H162" i="24"/>
  <c r="I162" i="24" s="1"/>
  <c r="I163" i="24" s="1"/>
  <c r="H72" i="24"/>
  <c r="I72" i="24" s="1"/>
  <c r="H71" i="24"/>
  <c r="I71" i="24" s="1"/>
  <c r="I149" i="24"/>
  <c r="I148" i="24"/>
  <c r="I147" i="24"/>
  <c r="I146" i="24"/>
  <c r="I145" i="24"/>
  <c r="I144" i="24"/>
  <c r="I143" i="24"/>
  <c r="I165" i="24"/>
  <c r="I166" i="24"/>
  <c r="I126" i="24"/>
  <c r="I125" i="24"/>
  <c r="I124" i="24"/>
  <c r="I123" i="24"/>
  <c r="I122" i="24"/>
  <c r="I121" i="24"/>
  <c r="I120" i="24"/>
  <c r="I103" i="24"/>
  <c r="I102" i="24"/>
  <c r="I101" i="24"/>
  <c r="I100" i="24"/>
  <c r="I99" i="24"/>
  <c r="I104" i="24" s="1"/>
  <c r="I98" i="24"/>
  <c r="I97" i="24"/>
  <c r="I80" i="24"/>
  <c r="I79" i="24"/>
  <c r="I78" i="24"/>
  <c r="I77" i="24"/>
  <c r="I76" i="24"/>
  <c r="I75" i="24"/>
  <c r="I43" i="24"/>
  <c r="I45" i="24" s="1"/>
  <c r="I27" i="24"/>
  <c r="I26" i="24"/>
  <c r="I25" i="24"/>
  <c r="I24" i="24"/>
  <c r="H21" i="24"/>
  <c r="I21" i="24" s="1"/>
  <c r="K35" i="23"/>
  <c r="D34" i="23"/>
  <c r="I34" i="23"/>
  <c r="K622" i="26"/>
  <c r="K508" i="26"/>
  <c r="B21" i="26"/>
  <c r="I19" i="26"/>
  <c r="K19" i="26" s="1"/>
  <c r="G21" i="16" s="1"/>
  <c r="I76" i="16"/>
  <c r="I64" i="16"/>
  <c r="I65" i="16"/>
  <c r="I63" i="16"/>
  <c r="I23" i="16"/>
  <c r="I21" i="16"/>
  <c r="C37" i="23"/>
  <c r="B736" i="26"/>
  <c r="B717" i="26"/>
  <c r="B756" i="26"/>
  <c r="B698" i="26"/>
  <c r="C27" i="25"/>
  <c r="J35" i="23"/>
  <c r="H35" i="23"/>
  <c r="F35" i="23"/>
  <c r="M34" i="23"/>
  <c r="F34" i="23"/>
  <c r="N22" i="25" l="1"/>
  <c r="K21" i="25"/>
  <c r="I21" i="25"/>
  <c r="G21" i="25"/>
  <c r="M21" i="25"/>
  <c r="I309" i="24"/>
  <c r="I332" i="24"/>
  <c r="I410" i="24"/>
  <c r="K985" i="26"/>
  <c r="G79" i="16" s="1"/>
  <c r="J79" i="16" s="1"/>
  <c r="I81" i="24"/>
  <c r="I150" i="24"/>
  <c r="I63" i="24"/>
  <c r="I65" i="24" s="1"/>
  <c r="D52" i="24" s="1"/>
  <c r="I295" i="24"/>
  <c r="I318" i="24"/>
  <c r="I424" i="24"/>
  <c r="I430" i="24" s="1"/>
  <c r="I460" i="24"/>
  <c r="I95" i="24"/>
  <c r="I107" i="24" s="1"/>
  <c r="I73" i="24"/>
  <c r="I83" i="24" s="1"/>
  <c r="I364" i="24"/>
  <c r="I28" i="24"/>
  <c r="I127" i="24"/>
  <c r="I141" i="24"/>
  <c r="I153" i="24" s="1"/>
  <c r="I205" i="24"/>
  <c r="I22" i="24"/>
  <c r="I31" i="24" s="1"/>
  <c r="I189" i="24"/>
  <c r="I179" i="24"/>
  <c r="I192" i="24" s="1"/>
  <c r="I41" i="24"/>
  <c r="I274" i="24"/>
  <c r="I341" i="24"/>
  <c r="J78" i="16"/>
  <c r="K1090" i="26"/>
  <c r="G87" i="16" s="1"/>
  <c r="J87" i="16" s="1"/>
  <c r="K889" i="26"/>
  <c r="G73" i="16" s="1"/>
  <c r="J73" i="16" s="1"/>
  <c r="J72" i="16"/>
  <c r="J67" i="16"/>
  <c r="I169" i="24"/>
  <c r="I168" i="24"/>
  <c r="I106" i="24"/>
  <c r="I429" i="24"/>
  <c r="I152" i="24"/>
  <c r="I220" i="24"/>
  <c r="I219" i="24"/>
  <c r="I30" i="24"/>
  <c r="I191" i="24"/>
  <c r="I254" i="24"/>
  <c r="I256" i="24" s="1"/>
  <c r="D240" i="24" s="1"/>
  <c r="I255" i="24"/>
  <c r="I321" i="24"/>
  <c r="I320" i="24"/>
  <c r="I343" i="24"/>
  <c r="I345" i="24" s="1"/>
  <c r="D325" i="24" s="1"/>
  <c r="I344" i="24"/>
  <c r="I445" i="24"/>
  <c r="I444" i="24"/>
  <c r="I47" i="24"/>
  <c r="I49" i="24" s="1"/>
  <c r="D35" i="24" s="1"/>
  <c r="I48" i="24"/>
  <c r="I236" i="24"/>
  <c r="I235" i="24"/>
  <c r="I390" i="24"/>
  <c r="I389" i="24"/>
  <c r="I84" i="24"/>
  <c r="I266" i="24"/>
  <c r="I355" i="24"/>
  <c r="I456" i="24"/>
  <c r="I118" i="24"/>
  <c r="I287" i="24"/>
  <c r="I401" i="24"/>
  <c r="K908" i="26"/>
  <c r="G74" i="16" s="1"/>
  <c r="J74" i="16" s="1"/>
  <c r="K851" i="26"/>
  <c r="G71" i="16" s="1"/>
  <c r="J71" i="16" s="1"/>
  <c r="K793" i="26"/>
  <c r="G68" i="16" s="1"/>
  <c r="J68" i="16" s="1"/>
  <c r="K812" i="26"/>
  <c r="G69" i="16" s="1"/>
  <c r="J69" i="16" s="1"/>
  <c r="K735" i="26"/>
  <c r="G64" i="16" s="1"/>
  <c r="J64" i="16" s="1"/>
  <c r="K716" i="26"/>
  <c r="G63" i="16" s="1"/>
  <c r="J63" i="16" s="1"/>
  <c r="K754" i="26"/>
  <c r="G65" i="16" s="1"/>
  <c r="J65" i="16" s="1"/>
  <c r="K696" i="26"/>
  <c r="G61" i="16" s="1"/>
  <c r="J61" i="16" s="1"/>
  <c r="K639" i="26"/>
  <c r="G58" i="16" s="1"/>
  <c r="J58" i="16" s="1"/>
  <c r="K658" i="26"/>
  <c r="G59" i="16" s="1"/>
  <c r="J59" i="16" s="1"/>
  <c r="K677" i="26"/>
  <c r="G60" i="16" s="1"/>
  <c r="J60" i="16" s="1"/>
  <c r="K525" i="26"/>
  <c r="G52" i="16" s="1"/>
  <c r="J52" i="16" s="1"/>
  <c r="K563" i="26"/>
  <c r="G54" i="16" s="1"/>
  <c r="J54" i="16" s="1"/>
  <c r="K466" i="26"/>
  <c r="G48" i="16" s="1"/>
  <c r="J48" i="16" s="1"/>
  <c r="K582" i="26"/>
  <c r="G55" i="16" s="1"/>
  <c r="J55" i="16" s="1"/>
  <c r="K485" i="26"/>
  <c r="G49" i="16" s="1"/>
  <c r="J49" i="16" s="1"/>
  <c r="K601" i="26"/>
  <c r="G56" i="16" s="1"/>
  <c r="J56" i="16" s="1"/>
  <c r="K620" i="26"/>
  <c r="G57" i="16" s="1"/>
  <c r="J57" i="16" s="1"/>
  <c r="K544" i="26"/>
  <c r="G53" i="16" s="1"/>
  <c r="J53" i="16" s="1"/>
  <c r="J21" i="16"/>
  <c r="K332" i="26"/>
  <c r="G41" i="16" s="1"/>
  <c r="J41" i="16" s="1"/>
  <c r="K313" i="26"/>
  <c r="G40" i="16" s="1"/>
  <c r="J40" i="16" s="1"/>
  <c r="K39" i="26"/>
  <c r="G23" i="16" s="1"/>
  <c r="J23" i="16" s="1"/>
  <c r="K506" i="26"/>
  <c r="G51" i="16" s="1"/>
  <c r="J51" i="16" s="1"/>
  <c r="K370" i="26"/>
  <c r="G43" i="16" s="1"/>
  <c r="J43" i="16" s="1"/>
  <c r="K294" i="26"/>
  <c r="G39" i="16" s="1"/>
  <c r="J39" i="16" s="1"/>
  <c r="K351" i="26"/>
  <c r="G42" i="16" s="1"/>
  <c r="J42" i="16" s="1"/>
  <c r="K928" i="26"/>
  <c r="G76" i="16" s="1"/>
  <c r="J76" i="16" s="1"/>
  <c r="K947" i="26"/>
  <c r="G77" i="16" s="1"/>
  <c r="J77" i="16" s="1"/>
  <c r="N21" i="25" l="1"/>
  <c r="J22" i="16"/>
  <c r="J50" i="16"/>
  <c r="E24" i="25" s="1"/>
  <c r="M24" i="25" s="1"/>
  <c r="I32" i="24"/>
  <c r="D16" i="24" s="1"/>
  <c r="I154" i="24"/>
  <c r="D134" i="24" s="1"/>
  <c r="I108" i="24"/>
  <c r="D88" i="24" s="1"/>
  <c r="I193" i="24"/>
  <c r="D173" i="24" s="1"/>
  <c r="I431" i="24"/>
  <c r="D418" i="24" s="1"/>
  <c r="J66" i="16"/>
  <c r="E26" i="25" s="1"/>
  <c r="J75" i="16"/>
  <c r="E27" i="25" s="1"/>
  <c r="K27" i="25" s="1"/>
  <c r="J62" i="16"/>
  <c r="E25" i="25" s="1"/>
  <c r="G25" i="25" s="1"/>
  <c r="I462" i="24"/>
  <c r="I464" i="24" s="1"/>
  <c r="D450" i="24" s="1"/>
  <c r="I463" i="24"/>
  <c r="I130" i="24"/>
  <c r="I129" i="24"/>
  <c r="I85" i="24"/>
  <c r="D67" i="24" s="1"/>
  <c r="I237" i="24"/>
  <c r="D223" i="24" s="1"/>
  <c r="I446" i="24"/>
  <c r="D434" i="24" s="1"/>
  <c r="I322" i="24"/>
  <c r="D302" i="24" s="1"/>
  <c r="I221" i="24"/>
  <c r="D196" i="24" s="1"/>
  <c r="I170" i="24"/>
  <c r="D158" i="24" s="1"/>
  <c r="I298" i="24"/>
  <c r="I297" i="24"/>
  <c r="I276" i="24"/>
  <c r="I278" i="24" s="1"/>
  <c r="D259" i="24" s="1"/>
  <c r="I277" i="24"/>
  <c r="I413" i="24"/>
  <c r="I412" i="24"/>
  <c r="I366" i="24"/>
  <c r="I368" i="24" s="1"/>
  <c r="D348" i="24" s="1"/>
  <c r="I367" i="24"/>
  <c r="I391" i="24"/>
  <c r="D371" i="24" s="1"/>
  <c r="J20" i="16"/>
  <c r="J38" i="16"/>
  <c r="E23" i="25" s="1"/>
  <c r="K23" i="25" s="1"/>
  <c r="E20" i="25" l="1"/>
  <c r="G20" i="25" s="1"/>
  <c r="E19" i="25"/>
  <c r="M19" i="25" s="1"/>
  <c r="J88" i="16"/>
  <c r="K34" i="16" s="1"/>
  <c r="G27" i="25"/>
  <c r="I27" i="25"/>
  <c r="M27" i="25"/>
  <c r="I26" i="25"/>
  <c r="K26" i="25"/>
  <c r="M26" i="25"/>
  <c r="I25" i="25"/>
  <c r="K25" i="25"/>
  <c r="M25" i="25"/>
  <c r="I24" i="25"/>
  <c r="K24" i="25"/>
  <c r="G24" i="25"/>
  <c r="I414" i="24"/>
  <c r="D394" i="24" s="1"/>
  <c r="I299" i="24"/>
  <c r="D281" i="24" s="1"/>
  <c r="I131" i="24"/>
  <c r="D111" i="24" s="1"/>
  <c r="I23" i="25"/>
  <c r="G23" i="25"/>
  <c r="M23" i="25"/>
  <c r="I20" i="25" l="1"/>
  <c r="K75" i="16"/>
  <c r="K27" i="16"/>
  <c r="K20" i="25"/>
  <c r="M20" i="25"/>
  <c r="M28" i="25" s="1"/>
  <c r="K22" i="16"/>
  <c r="G19" i="25"/>
  <c r="G28" i="25" s="1"/>
  <c r="E28" i="25"/>
  <c r="I19" i="25"/>
  <c r="I28" i="25" s="1"/>
  <c r="K19" i="25"/>
  <c r="N26" i="25"/>
  <c r="N24" i="25"/>
  <c r="N27" i="25"/>
  <c r="N25" i="25"/>
  <c r="K66" i="16"/>
  <c r="K50" i="16"/>
  <c r="K62" i="16"/>
  <c r="K20" i="16"/>
  <c r="K38" i="16"/>
  <c r="K88" i="16"/>
  <c r="N23" i="25"/>
  <c r="D23" i="25" l="1"/>
  <c r="D21" i="25"/>
  <c r="D22" i="25"/>
  <c r="N20" i="25"/>
  <c r="D27" i="25"/>
  <c r="K28" i="25"/>
  <c r="N28" i="25" s="1"/>
  <c r="D26" i="25"/>
  <c r="N19" i="25"/>
  <c r="D25" i="25"/>
  <c r="D19" i="25"/>
  <c r="D24" i="25"/>
  <c r="D20" i="25"/>
  <c r="D28" i="25"/>
</calcChain>
</file>

<file path=xl/sharedStrings.xml><?xml version="1.0" encoding="utf-8"?>
<sst xmlns="http://schemas.openxmlformats.org/spreadsheetml/2006/main" count="2202" uniqueCount="425">
  <si>
    <t>Item</t>
  </si>
  <si>
    <t>Discriminação</t>
  </si>
  <si>
    <t>1.00</t>
  </si>
  <si>
    <t>2.00</t>
  </si>
  <si>
    <t>5.00</t>
  </si>
  <si>
    <t>DIVERSOS</t>
  </si>
  <si>
    <t>TOTAL</t>
  </si>
  <si>
    <t>ITEM</t>
  </si>
  <si>
    <t>DISCRIMINAÇÃO</t>
  </si>
  <si>
    <t>CRONOGRAMA FÍSICO-FINANCEIRO</t>
  </si>
  <si>
    <t>% DO ITEM</t>
  </si>
  <si>
    <t>VALOR DO ITEM</t>
  </si>
  <si>
    <t>30 DIAS</t>
  </si>
  <si>
    <t>%</t>
  </si>
  <si>
    <t>VALOR</t>
  </si>
  <si>
    <t>COORDENAÇÃO DE INFRA-ESTRUTURA EM SAÚDE</t>
  </si>
  <si>
    <t>m²</t>
  </si>
  <si>
    <t>% do item</t>
  </si>
  <si>
    <t xml:space="preserve"> </t>
  </si>
  <si>
    <t>NÚCLEO DE INFRA-ESTRUTURA EM SAÚDE - NIS</t>
  </si>
  <si>
    <t>GABINETE DO SECRETÁRIO</t>
  </si>
  <si>
    <t>3. Despesas financeiras</t>
  </si>
  <si>
    <t>Percentuais (%)</t>
  </si>
  <si>
    <t>Composição do BDI</t>
  </si>
  <si>
    <t>NÚCLEO DE INFRAESTRUTURA EM SAÚDE - NIS</t>
  </si>
  <si>
    <t>SECRETARIA DE ESTADO DA SAÚDE</t>
  </si>
  <si>
    <t>GOVERNO DO ESTADO DO PIAUÍ</t>
  </si>
  <si>
    <t>PLANILHA ORÇAMENTÁRIA</t>
  </si>
  <si>
    <t>Quant.</t>
  </si>
  <si>
    <t>Unid.</t>
  </si>
  <si>
    <t>CÁLCULO DO BDI</t>
  </si>
  <si>
    <t>1. Lucro</t>
  </si>
  <si>
    <t>2. Administração central</t>
  </si>
  <si>
    <t>4. ISSQN</t>
  </si>
  <si>
    <t>5. PIS</t>
  </si>
  <si>
    <t>6. COFINS</t>
  </si>
  <si>
    <t>Fórmula</t>
  </si>
  <si>
    <t>Cálculo</t>
  </si>
  <si>
    <t>BDI =</t>
  </si>
  <si>
    <t xml:space="preserve">  (1 + </t>
  </si>
  <si>
    <t>+</t>
  </si>
  <si>
    <t>)</t>
  </si>
  <si>
    <t>(1   +</t>
  </si>
  <si>
    <t>(1</t>
  </si>
  <si>
    <t>-</t>
  </si>
  <si>
    <t>Custo Unitário de Referência</t>
  </si>
  <si>
    <t xml:space="preserve">Preço Total </t>
  </si>
  <si>
    <t>SERVIÇOSA PRELIMINARES</t>
  </si>
  <si>
    <t>5.01</t>
  </si>
  <si>
    <t>6.00</t>
  </si>
  <si>
    <t>8.00</t>
  </si>
  <si>
    <t>8.01</t>
  </si>
  <si>
    <t>PINTURA</t>
  </si>
  <si>
    <t>m</t>
  </si>
  <si>
    <t>Pt</t>
  </si>
  <si>
    <t>6.01</t>
  </si>
  <si>
    <t>Código</t>
  </si>
  <si>
    <t>Descrição</t>
  </si>
  <si>
    <t>Unidade</t>
  </si>
  <si>
    <t>Coeficiente</t>
  </si>
  <si>
    <t>Preço</t>
  </si>
  <si>
    <t>Total</t>
  </si>
  <si>
    <t>MAO DE OBRA</t>
  </si>
  <si>
    <t>H</t>
  </si>
  <si>
    <t>SERVENTE</t>
  </si>
  <si>
    <t>TOTAL MAO DE OBRA</t>
  </si>
  <si>
    <t>Total Simples</t>
  </si>
  <si>
    <t>Encargos</t>
  </si>
  <si>
    <t>TOTAL GERAL</t>
  </si>
  <si>
    <t>Preço Adotado =</t>
  </si>
  <si>
    <t>ENCARGOS SOCIAIS COM DESONERAÇÃO:</t>
  </si>
  <si>
    <t>MATERIAIS</t>
  </si>
  <si>
    <t>TOTAL MATERIAIS</t>
  </si>
  <si>
    <t>ELETRICISTA</t>
  </si>
  <si>
    <t>UN</t>
  </si>
  <si>
    <t>Unid: Pt</t>
  </si>
  <si>
    <t>M</t>
  </si>
  <si>
    <t>CAIXA ESTAMPADA 3"X3", 4''X2'', 4"X4" - CHAPA 18</t>
  </si>
  <si>
    <t>CAIXA PASSAG. CHAPA C/TAMPA PARAF. 100X100X80MM</t>
  </si>
  <si>
    <t>CABO LOGICO/VIDEO COAXIAL 75 (OHMS)</t>
  </si>
  <si>
    <t>INSTALAÇÕES ELÉTRICAS, LÓGICAS E TELEFÔNICAS</t>
  </si>
  <si>
    <t>PONTO LÓGICO, MATERIAL E EXECUÇÃO</t>
  </si>
  <si>
    <t>COMPISIÇÕES DE CUSTO</t>
  </si>
  <si>
    <t>ESQUADRIA</t>
  </si>
  <si>
    <t>Extintor incêndio TP PO químico 4kg fornecimento e colocação</t>
  </si>
  <si>
    <t>Refer.</t>
  </si>
  <si>
    <t>SINAPI</t>
  </si>
  <si>
    <t xml:space="preserve">SINAPI </t>
  </si>
  <si>
    <t xml:space="preserve"> SINAPI </t>
  </si>
  <si>
    <t>COMP.</t>
  </si>
  <si>
    <t>73775/001</t>
  </si>
  <si>
    <t xml:space="preserve">Extintor incêndio agua-pressurizada 10l incl suporte parede carga completa fornecimento e colocação </t>
  </si>
  <si>
    <t>73775/002</t>
  </si>
  <si>
    <t xml:space="preserve">Pintura latex acrílica para ambinetes internos, duas demãos </t>
  </si>
  <si>
    <t>8.04</t>
  </si>
  <si>
    <t>7.00</t>
  </si>
  <si>
    <t>7.01</t>
  </si>
  <si>
    <t>7.02</t>
  </si>
  <si>
    <t>7.03</t>
  </si>
  <si>
    <t>60 DIAS</t>
  </si>
  <si>
    <t>90 DIAS</t>
  </si>
  <si>
    <t>120 DIAS</t>
  </si>
  <si>
    <t>74209/001</t>
  </si>
  <si>
    <t>Placa de obra em chapa de aço galvanizado</t>
  </si>
  <si>
    <t>1.01</t>
  </si>
  <si>
    <t>APLICAÇÃO</t>
  </si>
  <si>
    <t>INSTALAÇÕES HIDRO SANITÁRIAS   E ÁGUAS PLUVIAIS</t>
  </si>
  <si>
    <t>2.03</t>
  </si>
  <si>
    <t>73953/002</t>
  </si>
  <si>
    <t>73953/006</t>
  </si>
  <si>
    <t>Ponto de água fria embutido, c/material pvc rígido soldável Ø 25mm</t>
  </si>
  <si>
    <t>Fundo selador acrílico, uma demão</t>
  </si>
  <si>
    <t>Emassamento com massa PVA para forro de gesso, uma demão</t>
  </si>
  <si>
    <t>SEINFRA</t>
  </si>
  <si>
    <t>KG</t>
  </si>
  <si>
    <t>PONTO ELÉTRICO PARA TOMADA DUPLA</t>
  </si>
  <si>
    <t>8.05</t>
  </si>
  <si>
    <t>8.06</t>
  </si>
  <si>
    <t>7.INSS (2% sobre o faturamento)</t>
  </si>
  <si>
    <t>TOTAL GERAL COM BDI ( ADOTADO 24,67%)</t>
  </si>
  <si>
    <t>Unid</t>
  </si>
  <si>
    <t>PEDREIRO</t>
  </si>
  <si>
    <t>I4750/SINAPI</t>
  </si>
  <si>
    <t>I6111/SINAPI</t>
  </si>
  <si>
    <t>I2436/SINAPI</t>
  </si>
  <si>
    <t>I0363/SEINFRA</t>
  </si>
  <si>
    <t>I0419/SEINFRA</t>
  </si>
  <si>
    <t>I0428/SEINFRA</t>
  </si>
  <si>
    <t>UNID</t>
  </si>
  <si>
    <t>Preço Unit. Com BDI</t>
  </si>
  <si>
    <t xml:space="preserve">Emassamento com massa PVA para paredes internas, uma demão </t>
  </si>
  <si>
    <t>Demolição de piso cerâmica/Ladrilho</t>
  </si>
  <si>
    <t xml:space="preserve"> REFORMA</t>
  </si>
  <si>
    <t xml:space="preserve">8. Garantia e riscos </t>
  </si>
  <si>
    <t>CARPINTEIRO</t>
  </si>
  <si>
    <t xml:space="preserve">H </t>
  </si>
  <si>
    <t>I0337/SINAPI</t>
  </si>
  <si>
    <t>I0034/SINAPI</t>
  </si>
  <si>
    <t>I0033/SINAPI</t>
  </si>
  <si>
    <t>I0032/SINAPI</t>
  </si>
  <si>
    <t>M3</t>
  </si>
  <si>
    <t>M2</t>
  </si>
  <si>
    <t xml:space="preserve">Ponto  elétrico para ar condicionado split </t>
  </si>
  <si>
    <t>Luminária de emergência</t>
  </si>
  <si>
    <t>I0367/SINAPI</t>
  </si>
  <si>
    <t>AREIA GROSSA</t>
  </si>
  <si>
    <t>I1379/SINAPI</t>
  </si>
  <si>
    <t>CIMENTO PORTLAND</t>
  </si>
  <si>
    <t>07517/ORSE</t>
  </si>
  <si>
    <t>04675/ORSE</t>
  </si>
  <si>
    <t>I1872/SINAPI</t>
  </si>
  <si>
    <t>CAIXA PVC 4" X 2" P/ ELETRODUTO "</t>
  </si>
  <si>
    <t>I2674/SINAPI</t>
  </si>
  <si>
    <t>ELETRODUTO DE PVC ROSCÁVEL DE 3/4" (19 MM), SEM LUVA</t>
  </si>
  <si>
    <t>I0247/SINAPI</t>
  </si>
  <si>
    <t>AUXILIAR DE ELETRICISTA</t>
  </si>
  <si>
    <t>I1885/SINAPI</t>
  </si>
  <si>
    <t>CURVA PVC 90G P/ ELETRODUTO ROSCAVEL 3/4"</t>
  </si>
  <si>
    <t>I1891/SINAPI</t>
  </si>
  <si>
    <t>LUVA PVC ROSCAVEL P/ ELETRODUTO 3/4"</t>
  </si>
  <si>
    <t>PONTO ELÉTRICO PARA AR CONDICIONADO</t>
  </si>
  <si>
    <t>I13347/SINAPI</t>
  </si>
  <si>
    <t>CONJUNTO ARSTOP P/ AR CONDICIONADO C/ DISJUNTOR 25A</t>
  </si>
  <si>
    <t>I20111/SINAPI</t>
  </si>
  <si>
    <t>FITA ISOLANTE ADESIVA ANTI-CHAMA, USO ATÉ 750 V, EM ROLO DE 19 MM X 20 M</t>
  </si>
  <si>
    <t>l0981/SINAPI</t>
  </si>
  <si>
    <t>CABO DE COBRE ISOLAMENTO ANTI-CHAMA 450/750V 4MM2, FLEXIVEL, TP FORESPLAST ALCOA OU EQUIV</t>
  </si>
  <si>
    <t>PONTO ELÉTRICO PARA TOMADA SIMPLES 2P + T, 10 A</t>
  </si>
  <si>
    <t>I1014/SINAPI</t>
  </si>
  <si>
    <t>CABO DE COBRE ISOLAMENTO ANTI-CHAMA 450/750V 2,5MM2, FLEXIVEL, TP FORESPLAST ALCOA OU EQUIV</t>
  </si>
  <si>
    <t>I7528/SINAPI</t>
  </si>
  <si>
    <t>TOMADA DE EMBUTIR, 2 P + T, UNIVERSAL, DE 10 A / 250 V, COM PLACA</t>
  </si>
  <si>
    <t>PONTO ELÉTRICO PARA TOMADA SIMPLES 2P + T, 20 A</t>
  </si>
  <si>
    <t>I0981/SINAPI</t>
  </si>
  <si>
    <t>CABO DE COBRE ISOLAMENTO ANTI-CHAMA 450/750V 4,0 MM2, FLEXIVEL, TP FORESPLAST ALCOA OU EQUIV</t>
  </si>
  <si>
    <t>09097/ORSE</t>
  </si>
  <si>
    <t>TOMADA 2P + T, ABNT, DE EMBUTIR, 20 A, COM PLACA EM PVC</t>
  </si>
  <si>
    <t>09106/ORSE</t>
  </si>
  <si>
    <t>TOMADA DUPLA, DE EMBUTIR, PARA USO GERAL, 2P+T, ABNT</t>
  </si>
  <si>
    <t>PONTO DE INTERRUPTOR 01 SEÇÃO</t>
  </si>
  <si>
    <t>l7555/SINAPI</t>
  </si>
  <si>
    <t xml:space="preserve">INTERRUPTOR SIMPLES EMBUTIR 10A/250V C/PLACA, TIPO SILENTOQUE PIAL OU EQUIV </t>
  </si>
  <si>
    <t>PONTO DE INTERRUPTOR 02 SEÇÕES</t>
  </si>
  <si>
    <t>l01119/ORSE</t>
  </si>
  <si>
    <t>INTERRUPTOR EMBUTIR 02 SEÇÕES SIMPLES COM PLACA</t>
  </si>
  <si>
    <t>CAIXA PVC OCTOGONAL 4 X 4 "</t>
  </si>
  <si>
    <t>l12001/SINAPI</t>
  </si>
  <si>
    <t>CAIXA PVC OCTOGONAL - 4"</t>
  </si>
  <si>
    <t>LUMINÁRIA DE EMERGÊNCIA</t>
  </si>
  <si>
    <t>01353/ORSE</t>
  </si>
  <si>
    <t>PONTO DE INTERRUPTOR 03 SEÇÕES</t>
  </si>
  <si>
    <t>l01121/ORSE</t>
  </si>
  <si>
    <t>INTERRUPTOR 03 SEÇÕES SIMPLES DE EMBUTIR COM PLACA</t>
  </si>
  <si>
    <t>LUMINÁRIA DE EMERGÊNCIA 20W</t>
  </si>
  <si>
    <t>Data Base: Janeiro/2014 com Desoneração</t>
  </si>
  <si>
    <t>INSTALAÇÕES HIDRO-SANITÁRIAS</t>
  </si>
  <si>
    <t>8.07</t>
  </si>
  <si>
    <t>I6115/SINAPI</t>
  </si>
  <si>
    <t>AJUDANTE</t>
  </si>
  <si>
    <t>I6110/SINAPI</t>
  </si>
  <si>
    <t>SERRALHEIRO</t>
  </si>
  <si>
    <t>PINTOR</t>
  </si>
  <si>
    <t>I3670/SINAPI</t>
  </si>
  <si>
    <t>M³</t>
  </si>
  <si>
    <t>I4376/SINAPI</t>
  </si>
  <si>
    <t>BUCHA PLÁSTICA 8MM</t>
  </si>
  <si>
    <t>UM</t>
  </si>
  <si>
    <t>I0539/SEINFRA</t>
  </si>
  <si>
    <t>CHAPA DE AÇO GALVANIZADA N.26. DESENV 0.50M</t>
  </si>
  <si>
    <t>CIMENTO PORTLAND COMPOSTO CP II- 32</t>
  </si>
  <si>
    <t>TINTA AUTOMOTIVA DELTRON PPG COR AMARELA OU SIMILAR</t>
  </si>
  <si>
    <t>L</t>
  </si>
  <si>
    <t>I11964/SINAPI</t>
  </si>
  <si>
    <t>PARAFUSO AÇO CHUMBADOR 3/8"X75MM</t>
  </si>
  <si>
    <t>I13388/SINAPI</t>
  </si>
  <si>
    <t>SOLDA 50/50</t>
  </si>
  <si>
    <t>I7307/SINAPI</t>
  </si>
  <si>
    <t>FUNDO ANTICORROSIVO TIPO ZARCAO OU EQUIV</t>
  </si>
  <si>
    <t>GL</t>
  </si>
  <si>
    <t>I5318/SINAPI</t>
  </si>
  <si>
    <t>SOLVENTE DILUENTE A BASE DE AGUARRAS</t>
  </si>
  <si>
    <t>I3768/SINAPI</t>
  </si>
  <si>
    <t>LIXA PARA FERRO</t>
  </si>
  <si>
    <t>LETRA EM CHAPA GALVANIZADA, PINTADA COM TINTA AUTOMOTIVA NA COR PRETA FOSCA, SENDO 4-40X30CM, 4-25X12CM E 24-20X12CM</t>
  </si>
  <si>
    <t>I4783/SINAPI</t>
  </si>
  <si>
    <t>I02217/ORSE</t>
  </si>
  <si>
    <r>
      <rPr>
        <b/>
        <sz val="14"/>
        <color indexed="8"/>
        <rFont val="Arial"/>
        <family val="2"/>
      </rPr>
      <t>Município:</t>
    </r>
    <r>
      <rPr>
        <sz val="14"/>
        <color indexed="8"/>
        <rFont val="Arial"/>
        <family val="2"/>
      </rPr>
      <t xml:space="preserve"> Bom Jesus-PI</t>
    </r>
  </si>
  <si>
    <t>Unid:M2</t>
  </si>
  <si>
    <t>I0208/SEINFRA</t>
  </si>
  <si>
    <t>BATENTE DE FERRO</t>
  </si>
  <si>
    <t>I1106/SEINFRA</t>
  </si>
  <si>
    <t>CAL HIDRATADA</t>
  </si>
  <si>
    <t>I1031/SEINFRA</t>
  </si>
  <si>
    <t>DOBRADIÇA DE FERRO PARA PORTA INTERNA</t>
  </si>
  <si>
    <t>I1154/SEINFRA</t>
  </si>
  <si>
    <t>FECHADURA COMPLETA PARA PORTA EXTERNA</t>
  </si>
  <si>
    <t>I1704/SEINFRA</t>
  </si>
  <si>
    <t>PORTA DE FERRO EM CHAPA DUPLA N.14</t>
  </si>
  <si>
    <t>Espera</t>
  </si>
  <si>
    <t>PERIM.</t>
  </si>
  <si>
    <t>LARG.</t>
  </si>
  <si>
    <t>ALT.</t>
  </si>
  <si>
    <t>AREA/VOL</t>
  </si>
  <si>
    <t>QUANT.</t>
  </si>
  <si>
    <t>AJUDANTE DE CARPINTEIRO</t>
  </si>
  <si>
    <t>LIXA PARA MADEIRA/MASSA</t>
  </si>
  <si>
    <t xml:space="preserve"> MADEIRA (PEROBA)</t>
  </si>
  <si>
    <t>PREGO</t>
  </si>
  <si>
    <t>MAÇANETA TIPO ALAVANCA</t>
  </si>
  <si>
    <t>I0041</t>
  </si>
  <si>
    <t>I0498</t>
  </si>
  <si>
    <t>MADEIRA (PEROBA)</t>
  </si>
  <si>
    <t>PORTA DE METALON E PINTURA COM PROTEÇÃO CONTRA A MARESIA COR A DEFINIR COM MAÇANETA TIPO CROMADA</t>
  </si>
  <si>
    <t>MAÇANETA</t>
  </si>
  <si>
    <t>5.02</t>
  </si>
  <si>
    <t>I0109</t>
  </si>
  <si>
    <t>I2391</t>
  </si>
  <si>
    <t>I2543</t>
  </si>
  <si>
    <t>m2</t>
  </si>
  <si>
    <t>2.01</t>
  </si>
  <si>
    <t>74041/002</t>
  </si>
  <si>
    <t xml:space="preserve">ARANDELA DE USO EXTERNO </t>
  </si>
  <si>
    <t>ARANDELA DE USO EXTERNO EM ALUMÍNIO PINTADO, COM DIFUSOR EM VIDRO TRANSPARENTE, REF: DP-2011-01, LUSTRES PROJETO OU SIMILAR</t>
  </si>
  <si>
    <t>LÂMPADA FLUORESCENTE ELETRONICA PL 15W / 127V (COMPACTA INTEGRADA)</t>
  </si>
  <si>
    <t>PONTO TELEFÔNICO, MATERIAL E EXECUÇÃO</t>
  </si>
  <si>
    <t>I07526/SINAPI</t>
  </si>
  <si>
    <t>TOMADA EMBUTIR P/ TELEFONE PADRÃO TELEBRAS C/ PLACA, TIPO SILENTOQUE PIAL OU EQUIV.</t>
  </si>
  <si>
    <t>I02938/ORSE</t>
  </si>
  <si>
    <t xml:space="preserve">FIO TRANÇADO 2 X 22 </t>
  </si>
  <si>
    <t>Luminária de emergência 20w</t>
  </si>
  <si>
    <t>LUMINÁRIA, EMBUTIR P/ LÂMPADAS TUBULARES 2 X 20 W COM PROTEÇÃO DE VIDRO OU POLICARBONATO</t>
  </si>
  <si>
    <t>7060/ORSE</t>
  </si>
  <si>
    <t>Lampada fluorescente eletronica PL 26W / 127V (compacta integrada)</t>
  </si>
  <si>
    <t>10425/ORSE</t>
  </si>
  <si>
    <t>Luminária de embutir com aletas em aluminio, para lâmpada fluorescente compacta 2 x 26w</t>
  </si>
  <si>
    <t>6.02</t>
  </si>
  <si>
    <t>6.03</t>
  </si>
  <si>
    <t>6.05</t>
  </si>
  <si>
    <t>6.06</t>
  </si>
  <si>
    <t>Circulação (Próxima à sala de exames de Raio X e Guarda de Macas)</t>
  </si>
  <si>
    <t>Raio X (Sala de Exames)</t>
  </si>
  <si>
    <t xml:space="preserve">Câmara Clara (C.C.) </t>
  </si>
  <si>
    <t xml:space="preserve">Câmara Escura (C.E.) </t>
  </si>
  <si>
    <t>Guarda de Macas e Cadeiras de Rodas</t>
  </si>
  <si>
    <t>WC (Ultrassom)</t>
  </si>
  <si>
    <t>UCINCo (inclusive subposto)</t>
  </si>
  <si>
    <t>Área Externa</t>
  </si>
  <si>
    <t>Luminária de sobrepor para lâmpada fluorescente com proteção em policarbonato de 62,5x62,5cm</t>
  </si>
  <si>
    <t>Luminária de embutir para lâmpada fluorescente com proteção em policarbonato de 62,5x62,5cm</t>
  </si>
  <si>
    <t>Luminária PL para 2 (duas) lâmpadas de 21W.</t>
  </si>
  <si>
    <t>3.00</t>
  </si>
  <si>
    <t>4.00</t>
  </si>
  <si>
    <t>Porta de madeira lisa com proteção radiológica (conforme recomendações do fabricante do equipamento), emassada e pintada com esmalte sintético, cor a definir.</t>
  </si>
  <si>
    <t>Porta de madeira com acabamento em esmalte sintético branco e com protetor vinílico (h=0,85m).</t>
  </si>
  <si>
    <t>Porta de madeira lisa, emassada e pintada com esmalte sintético, cor a definir.</t>
  </si>
  <si>
    <t>Visor em alumínio e vidro plumbífero, conforme padrão existente.</t>
  </si>
  <si>
    <t>Fechamento de meia esquadria com placas de gesso para passagem de instalações de gases (indicada em planta). Acabamento em conformidade com paredes.</t>
  </si>
  <si>
    <t>Maçaneta cromada de alavanca com a terminação arredondada</t>
  </si>
  <si>
    <t>Proteção radiológica (barita) nas paredes de acordo com recomendação do fabricante do equipamento.</t>
  </si>
  <si>
    <t>Porta sabão líquido</t>
  </si>
  <si>
    <t>Pia de expurgo em aço inox austenítico 304 com válvula de descarga</t>
  </si>
  <si>
    <t>Pia em aço inox austenítico.</t>
  </si>
  <si>
    <t>Na fachada noroeste, instalar brise em galvalume</t>
  </si>
  <si>
    <t>Lavatório em louça branca</t>
  </si>
  <si>
    <t>Torneira cromada de uso geral</t>
  </si>
  <si>
    <t>Vaso sanitário em louça branca</t>
  </si>
  <si>
    <t>Pia de Higienização de RN em aço inox austenítico 304 (h=0,90m)</t>
  </si>
  <si>
    <t>Torneiras cromadas com acionamento por alavanca</t>
  </si>
  <si>
    <t>Bancada em granito cinza andorinha</t>
  </si>
  <si>
    <t>Porta papel toalha</t>
  </si>
  <si>
    <t>Ponto de água quente embutido, c/material pvc rígido soldável Ø 25mm</t>
  </si>
  <si>
    <t>3.01</t>
  </si>
  <si>
    <t>3.02</t>
  </si>
  <si>
    <t>3.03</t>
  </si>
  <si>
    <t>5.03</t>
  </si>
  <si>
    <t>5.04</t>
  </si>
  <si>
    <t>5.05</t>
  </si>
  <si>
    <t>6.04</t>
  </si>
  <si>
    <t>unid</t>
  </si>
  <si>
    <t>Plantonista</t>
  </si>
  <si>
    <t>Sanitários (Pacientes e Plantonista)</t>
  </si>
  <si>
    <t>Circulações (Acesso ao WC e de Plantonista)</t>
  </si>
  <si>
    <t>Posto de Serviços</t>
  </si>
  <si>
    <t>Área Coletiva (UTI)</t>
  </si>
  <si>
    <t xml:space="preserve">Mamógrafo (inclusive Vestiário) </t>
  </si>
  <si>
    <t>Ultrassom (Sala de Exames)</t>
  </si>
  <si>
    <t>Comando (Mamógrafo)</t>
  </si>
  <si>
    <t>C3019</t>
  </si>
  <si>
    <t>C1618</t>
  </si>
  <si>
    <t>C1990</t>
  </si>
  <si>
    <t>C1995</t>
  </si>
  <si>
    <t>C1962</t>
  </si>
  <si>
    <t>73986/001</t>
  </si>
  <si>
    <t xml:space="preserve"> BLINDOR/CHUMBO ( 1,10 X 2,10 )M</t>
  </si>
  <si>
    <t>Janela em alumínio e vidro, conforme padrão existente.</t>
  </si>
  <si>
    <t>C4529</t>
  </si>
  <si>
    <t>6.07</t>
  </si>
  <si>
    <t>4.03</t>
  </si>
  <si>
    <t xml:space="preserve"> C1948</t>
  </si>
  <si>
    <t>C2505</t>
  </si>
  <si>
    <t>C2504</t>
  </si>
  <si>
    <t>73910/001</t>
  </si>
  <si>
    <t>Endereço: PIRIPIRI</t>
  </si>
  <si>
    <t>PISO</t>
  </si>
  <si>
    <t>Porcelanato Natural Retificado 60x60cm, cor a definir, rejuntada com massa epóxi, espessura máxima de 2mm,</t>
  </si>
  <si>
    <t xml:space="preserve">Piso cimentado </t>
  </si>
  <si>
    <t>Rodapé de porcelanato de 15cm embutido no reboco.</t>
  </si>
  <si>
    <t>2.02</t>
  </si>
  <si>
    <t>2.04</t>
  </si>
  <si>
    <t>PAREDES</t>
  </si>
  <si>
    <t>Construção de Parede</t>
  </si>
  <si>
    <t>Chapisco</t>
  </si>
  <si>
    <t>Reboco</t>
  </si>
  <si>
    <t>TETO</t>
  </si>
  <si>
    <t>9.00</t>
  </si>
  <si>
    <t>5.06</t>
  </si>
  <si>
    <t>5.07</t>
  </si>
  <si>
    <t>6.08</t>
  </si>
  <si>
    <t>6.09</t>
  </si>
  <si>
    <t>6.10</t>
  </si>
  <si>
    <t>6.11</t>
  </si>
  <si>
    <t>8.02</t>
  </si>
  <si>
    <t>8.03</t>
  </si>
  <si>
    <t>9.01</t>
  </si>
  <si>
    <t>9.02</t>
  </si>
  <si>
    <t>9.03</t>
  </si>
  <si>
    <t>9.04</t>
  </si>
  <si>
    <t>9.05</t>
  </si>
  <si>
    <t xml:space="preserve">Pintura PVA para forro de gesso, duas demãos branco neve. </t>
  </si>
  <si>
    <t xml:space="preserve">Forro de gesso </t>
  </si>
  <si>
    <t>Porta de madeira com proteção vinílica para cadeira de rodas e carros de transporte (h=85cm);</t>
  </si>
  <si>
    <t>8.08</t>
  </si>
  <si>
    <t>Limpeza Final da Obra</t>
  </si>
  <si>
    <t>Projeto Combate Incendio</t>
  </si>
  <si>
    <t>Projeto Elétrico(exceto Maternidade)</t>
  </si>
  <si>
    <t>9.06</t>
  </si>
  <si>
    <t>9.07</t>
  </si>
  <si>
    <t>4.04</t>
  </si>
  <si>
    <t>Abrigo de Residuos</t>
  </si>
  <si>
    <t>C3002</t>
  </si>
  <si>
    <t>73850/001</t>
  </si>
  <si>
    <t>73922/001</t>
  </si>
  <si>
    <t>Demolição de Parede</t>
  </si>
  <si>
    <t>3.04</t>
  </si>
  <si>
    <t>74199/001</t>
  </si>
  <si>
    <t>74133/001</t>
  </si>
  <si>
    <t>C1903</t>
  </si>
  <si>
    <t>C3022</t>
  </si>
  <si>
    <t>C4425</t>
  </si>
  <si>
    <t>C4427</t>
  </si>
  <si>
    <t>Ventilação mecânica por exaustor no teto</t>
  </si>
  <si>
    <t>ORSE</t>
  </si>
  <si>
    <t>73899/002</t>
  </si>
  <si>
    <t>4.05</t>
  </si>
  <si>
    <t>Projeto SPDA Aprovado no corpo de Bombeiros</t>
  </si>
  <si>
    <t>Comp</t>
  </si>
  <si>
    <t>Obra: Hospital Regional Chagas Rodrigues</t>
  </si>
  <si>
    <t>Município: PIRIPIRI-PI</t>
  </si>
  <si>
    <t>Data Base: Dezembro/2014 com Desoneração</t>
  </si>
  <si>
    <t>Area Total</t>
  </si>
  <si>
    <t>Elétrica Diferenciada</t>
  </si>
  <si>
    <t>Oxigenio</t>
  </si>
  <si>
    <t>Ar Comprimido Medicinal</t>
  </si>
  <si>
    <t>Vácuo Clínico</t>
  </si>
  <si>
    <t>9.12</t>
  </si>
  <si>
    <t>9.13</t>
  </si>
  <si>
    <t>9.14</t>
  </si>
  <si>
    <t>9.15</t>
  </si>
  <si>
    <t>9.16</t>
  </si>
  <si>
    <t>CEHOP</t>
  </si>
  <si>
    <t>C1947</t>
  </si>
  <si>
    <t>Tomada Simples</t>
  </si>
  <si>
    <t>Tomada Dupla</t>
  </si>
  <si>
    <t>Ponto de Logica</t>
  </si>
  <si>
    <t>C2486</t>
  </si>
  <si>
    <t>Interruptor</t>
  </si>
  <si>
    <t>5.08</t>
  </si>
  <si>
    <t>5.09</t>
  </si>
  <si>
    <t>5.10</t>
  </si>
  <si>
    <t>5.11</t>
  </si>
  <si>
    <t xml:space="preserve">Revestimento Cerâmico </t>
  </si>
  <si>
    <t>3.05</t>
  </si>
  <si>
    <t>Textura Acrilica</t>
  </si>
  <si>
    <t>3.06</t>
  </si>
  <si>
    <r>
      <t xml:space="preserve">            Importa o presente orçamento a quantia de </t>
    </r>
    <r>
      <rPr>
        <b/>
        <sz val="14"/>
        <rFont val="Arial Narrow"/>
        <family val="2"/>
      </rPr>
      <t>R$ 170.100,38</t>
    </r>
    <r>
      <rPr>
        <sz val="14"/>
        <rFont val="Arial Narrow"/>
        <family val="2"/>
      </rPr>
      <t xml:space="preserve"> (Cento e Setenta Mil e Cem Reais e Trinta e Oito Centavos)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</si>
</sst>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00_);_(* \(#,##0.0000\);_(* &quot;-&quot;??_);_(@_)"/>
    <numFmt numFmtId="167" formatCode="0&quot;.&quot;00"/>
    <numFmt numFmtId="168" formatCode="0.0000"/>
    <numFmt numFmtId="169" formatCode="0.000"/>
    <numFmt numFmtId="170" formatCode="_-* #,##0.0000_-;\-* #,##0.0000_-;_-* &quot;-&quot;??_-;_-@_-"/>
    <numFmt numFmtId="171" formatCode="#,##0.0000_ ;\-#,##0.0000\ "/>
  </numFmts>
  <fonts count="5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0"/>
      <name val="Arial Narrow"/>
      <family val="2"/>
    </font>
    <font>
      <sz val="14"/>
      <name val="Arial"/>
      <family val="2"/>
    </font>
    <font>
      <b/>
      <sz val="16"/>
      <name val="Arial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333333"/>
      <name val="Arial"/>
      <family val="2"/>
    </font>
    <font>
      <b/>
      <sz val="11"/>
      <color rgb="FFFFFFFF"/>
      <name val="Arial"/>
      <family val="2"/>
    </font>
    <font>
      <sz val="11"/>
      <color rgb="FF333333"/>
      <name val="Arial"/>
      <family val="2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333333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 Narrow"/>
      <family val="2"/>
    </font>
    <font>
      <b/>
      <i/>
      <sz val="12"/>
      <color rgb="FF000000"/>
      <name val="Cambria"/>
      <family val="1"/>
    </font>
    <font>
      <b/>
      <i/>
      <sz val="14"/>
      <color rgb="FF000000"/>
      <name val="Cambria"/>
      <family val="1"/>
    </font>
    <font>
      <b/>
      <sz val="14"/>
      <color rgb="FF000000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956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8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10" fillId="0" borderId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01">
    <xf numFmtId="0" fontId="0" fillId="0" borderId="0" xfId="0"/>
    <xf numFmtId="0" fontId="4" fillId="0" borderId="0" xfId="248" applyFont="1" applyFill="1" applyAlignment="1">
      <alignment vertical="center" wrapText="1"/>
    </xf>
    <xf numFmtId="165" fontId="9" fillId="0" borderId="0" xfId="379" applyFont="1" applyFill="1" applyAlignment="1">
      <alignment vertical="center" wrapText="1"/>
    </xf>
    <xf numFmtId="165" fontId="4" fillId="0" borderId="0" xfId="379" applyFont="1" applyFill="1" applyAlignment="1">
      <alignment vertical="center" wrapText="1"/>
    </xf>
    <xf numFmtId="165" fontId="12" fillId="0" borderId="0" xfId="379" applyFont="1" applyFill="1"/>
    <xf numFmtId="0" fontId="12" fillId="0" borderId="0" xfId="248" applyFont="1" applyFill="1"/>
    <xf numFmtId="0" fontId="12" fillId="0" borderId="0" xfId="248" applyFont="1" applyFill="1" applyBorder="1"/>
    <xf numFmtId="0" fontId="14" fillId="0" borderId="0" xfId="248" applyFont="1" applyFill="1"/>
    <xf numFmtId="165" fontId="14" fillId="0" borderId="0" xfId="379" applyFont="1" applyFill="1"/>
    <xf numFmtId="0" fontId="14" fillId="0" borderId="0" xfId="248" applyFont="1" applyFill="1" applyAlignment="1">
      <alignment horizontal="center"/>
    </xf>
    <xf numFmtId="165" fontId="15" fillId="0" borderId="0" xfId="379" applyFont="1" applyFill="1"/>
    <xf numFmtId="0" fontId="16" fillId="0" borderId="0" xfId="248" applyFont="1" applyFill="1" applyAlignment="1">
      <alignment horizontal="center"/>
    </xf>
    <xf numFmtId="0" fontId="16" fillId="0" borderId="0" xfId="248" applyFont="1" applyAlignment="1">
      <alignment horizontal="left"/>
    </xf>
    <xf numFmtId="0" fontId="12" fillId="0" borderId="0" xfId="248" applyFont="1" applyFill="1" applyAlignment="1">
      <alignment horizontal="center"/>
    </xf>
    <xf numFmtId="0" fontId="12" fillId="0" borderId="0" xfId="248" applyFont="1" applyAlignment="1">
      <alignment horizontal="left"/>
    </xf>
    <xf numFmtId="0" fontId="16" fillId="0" borderId="0" xfId="248" applyFont="1" applyFill="1"/>
    <xf numFmtId="0" fontId="16" fillId="0" borderId="0" xfId="248" applyFont="1" applyFill="1" applyAlignment="1">
      <alignment horizontal="center" vertical="top"/>
    </xf>
    <xf numFmtId="0" fontId="16" fillId="0" borderId="0" xfId="248" applyFont="1" applyFill="1" applyAlignment="1">
      <alignment horizontal="justify" vertical="top"/>
    </xf>
    <xf numFmtId="0" fontId="12" fillId="0" borderId="0" xfId="248" applyFont="1" applyFill="1" applyAlignment="1">
      <alignment horizontal="justify" vertical="top"/>
    </xf>
    <xf numFmtId="165" fontId="16" fillId="0" borderId="0" xfId="379" applyFont="1" applyFill="1"/>
    <xf numFmtId="0" fontId="14" fillId="0" borderId="0" xfId="248" applyFont="1" applyFill="1" applyBorder="1"/>
    <xf numFmtId="0" fontId="12" fillId="0" borderId="0" xfId="248" applyFont="1" applyFill="1" applyAlignment="1"/>
    <xf numFmtId="0" fontId="14" fillId="0" borderId="0" xfId="248" applyFont="1" applyFill="1" applyAlignment="1"/>
    <xf numFmtId="0" fontId="8" fillId="2" borderId="0" xfId="0" applyFont="1" applyFill="1" applyAlignment="1">
      <alignment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165" fontId="8" fillId="2" borderId="0" xfId="255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43" fontId="8" fillId="4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NumberFormat="1" applyFont="1" applyFill="1" applyAlignment="1">
      <alignment horizontal="center" vertical="center" wrapText="1"/>
    </xf>
    <xf numFmtId="43" fontId="8" fillId="0" borderId="0" xfId="0" applyNumberFormat="1" applyFont="1" applyFill="1" applyAlignment="1">
      <alignment horizontal="center" vertical="center" wrapText="1"/>
    </xf>
    <xf numFmtId="165" fontId="8" fillId="0" borderId="0" xfId="255" applyFont="1" applyFill="1" applyAlignment="1">
      <alignment vertical="center" wrapText="1"/>
    </xf>
    <xf numFmtId="0" fontId="33" fillId="0" borderId="0" xfId="160"/>
    <xf numFmtId="0" fontId="33" fillId="5" borderId="1" xfId="160" applyFill="1" applyBorder="1"/>
    <xf numFmtId="0" fontId="33" fillId="5" borderId="2" xfId="160" applyFill="1" applyBorder="1"/>
    <xf numFmtId="0" fontId="34" fillId="5" borderId="1" xfId="160" applyFont="1" applyFill="1" applyBorder="1" applyAlignment="1">
      <alignment vertical="center"/>
    </xf>
    <xf numFmtId="0" fontId="34" fillId="5" borderId="2" xfId="160" applyFont="1" applyFill="1" applyBorder="1" applyAlignment="1">
      <alignment vertical="center"/>
    </xf>
    <xf numFmtId="0" fontId="35" fillId="5" borderId="2" xfId="160" applyFont="1" applyFill="1" applyBorder="1" applyAlignment="1">
      <alignment horizontal="left" vertical="center"/>
    </xf>
    <xf numFmtId="0" fontId="35" fillId="5" borderId="2" xfId="160" applyFont="1" applyFill="1" applyBorder="1" applyAlignment="1">
      <alignment horizontal="left" vertical="center" indent="10"/>
    </xf>
    <xf numFmtId="0" fontId="33" fillId="5" borderId="3" xfId="160" applyFill="1" applyBorder="1"/>
    <xf numFmtId="0" fontId="33" fillId="5" borderId="4" xfId="160" applyFill="1" applyBorder="1"/>
    <xf numFmtId="0" fontId="33" fillId="5" borderId="0" xfId="160" applyFill="1" applyBorder="1"/>
    <xf numFmtId="0" fontId="34" fillId="5" borderId="4" xfId="160" applyFont="1" applyFill="1" applyBorder="1" applyAlignment="1">
      <alignment vertical="center"/>
    </xf>
    <xf numFmtId="0" fontId="34" fillId="5" borderId="0" xfId="160" applyFont="1" applyFill="1" applyBorder="1" applyAlignment="1">
      <alignment vertical="center"/>
    </xf>
    <xf numFmtId="0" fontId="35" fillId="5" borderId="0" xfId="160" applyFont="1" applyFill="1" applyBorder="1" applyAlignment="1">
      <alignment horizontal="left" vertical="center"/>
    </xf>
    <xf numFmtId="0" fontId="35" fillId="5" borderId="0" xfId="160" applyFont="1" applyFill="1" applyBorder="1" applyAlignment="1">
      <alignment horizontal="left" vertical="center" indent="10"/>
    </xf>
    <xf numFmtId="0" fontId="33" fillId="5" borderId="5" xfId="160" applyFill="1" applyBorder="1"/>
    <xf numFmtId="0" fontId="33" fillId="5" borderId="6" xfId="160" applyFill="1" applyBorder="1"/>
    <xf numFmtId="0" fontId="33" fillId="5" borderId="7" xfId="160" applyFill="1" applyBorder="1"/>
    <xf numFmtId="0" fontId="36" fillId="5" borderId="6" xfId="160" applyFont="1" applyFill="1" applyBorder="1" applyAlignment="1">
      <alignment vertical="center"/>
    </xf>
    <xf numFmtId="0" fontId="36" fillId="5" borderId="7" xfId="160" applyFont="1" applyFill="1" applyBorder="1" applyAlignment="1">
      <alignment vertical="center"/>
    </xf>
    <xf numFmtId="0" fontId="37" fillId="5" borderId="7" xfId="160" applyFont="1" applyFill="1" applyBorder="1" applyAlignment="1">
      <alignment horizontal="left" vertical="center"/>
    </xf>
    <xf numFmtId="0" fontId="37" fillId="5" borderId="7" xfId="160" applyFont="1" applyFill="1" applyBorder="1" applyAlignment="1">
      <alignment horizontal="left" vertical="center" indent="10"/>
    </xf>
    <xf numFmtId="0" fontId="33" fillId="5" borderId="8" xfId="160" applyFill="1" applyBorder="1"/>
    <xf numFmtId="0" fontId="33" fillId="0" borderId="8" xfId="160" applyBorder="1"/>
    <xf numFmtId="0" fontId="33" fillId="0" borderId="7" xfId="160" applyBorder="1"/>
    <xf numFmtId="0" fontId="33" fillId="0" borderId="6" xfId="160" applyBorder="1"/>
    <xf numFmtId="0" fontId="33" fillId="0" borderId="5" xfId="160" applyBorder="1"/>
    <xf numFmtId="0" fontId="33" fillId="0" borderId="0" xfId="160" applyBorder="1"/>
    <xf numFmtId="0" fontId="33" fillId="0" borderId="4" xfId="160" applyBorder="1"/>
    <xf numFmtId="0" fontId="33" fillId="0" borderId="3" xfId="160" applyBorder="1"/>
    <xf numFmtId="0" fontId="33" fillId="0" borderId="2" xfId="160" applyBorder="1"/>
    <xf numFmtId="0" fontId="33" fillId="0" borderId="1" xfId="160" applyBorder="1"/>
    <xf numFmtId="0" fontId="38" fillId="0" borderId="2" xfId="160" applyFont="1" applyBorder="1" applyAlignment="1">
      <alignment horizontal="right" vertical="center"/>
    </xf>
    <xf numFmtId="170" fontId="38" fillId="0" borderId="2" xfId="381" applyNumberFormat="1" applyFont="1" applyBorder="1" applyAlignment="1">
      <alignment horizontal="left" vertical="center"/>
    </xf>
    <xf numFmtId="0" fontId="38" fillId="0" borderId="2" xfId="160" applyFont="1" applyBorder="1" applyAlignment="1">
      <alignment vertical="center"/>
    </xf>
    <xf numFmtId="170" fontId="38" fillId="0" borderId="2" xfId="381" applyNumberFormat="1" applyFont="1" applyBorder="1" applyAlignment="1">
      <alignment vertical="center"/>
    </xf>
    <xf numFmtId="0" fontId="38" fillId="0" borderId="2" xfId="160" applyFont="1" applyBorder="1" applyAlignment="1">
      <alignment horizontal="center" vertical="center"/>
    </xf>
    <xf numFmtId="0" fontId="38" fillId="0" borderId="0" xfId="160" applyFont="1" applyBorder="1" applyAlignment="1">
      <alignment vertical="center"/>
    </xf>
    <xf numFmtId="0" fontId="38" fillId="0" borderId="7" xfId="160" applyFont="1" applyBorder="1" applyAlignment="1">
      <alignment horizontal="right" vertical="center"/>
    </xf>
    <xf numFmtId="0" fontId="38" fillId="0" borderId="7" xfId="160" applyFont="1" applyBorder="1" applyAlignment="1">
      <alignment vertical="center"/>
    </xf>
    <xf numFmtId="170" fontId="38" fillId="0" borderId="7" xfId="381" applyNumberFormat="1" applyFont="1" applyBorder="1" applyAlignment="1">
      <alignment vertical="center"/>
    </xf>
    <xf numFmtId="170" fontId="38" fillId="0" borderId="7" xfId="381" applyNumberFormat="1" applyFont="1" applyBorder="1" applyAlignment="1">
      <alignment horizontal="center" vertical="center"/>
    </xf>
    <xf numFmtId="0" fontId="39" fillId="0" borderId="5" xfId="160" applyFont="1" applyBorder="1"/>
    <xf numFmtId="0" fontId="39" fillId="0" borderId="0" xfId="160" applyFont="1" applyBorder="1"/>
    <xf numFmtId="0" fontId="39" fillId="0" borderId="4" xfId="160" applyFont="1" applyBorder="1"/>
    <xf numFmtId="0" fontId="40" fillId="0" borderId="0" xfId="160" applyFont="1" applyBorder="1"/>
    <xf numFmtId="0" fontId="40" fillId="0" borderId="4" xfId="160" applyFont="1" applyBorder="1"/>
    <xf numFmtId="0" fontId="3" fillId="0" borderId="0" xfId="4" applyFont="1" applyFill="1" applyBorder="1" applyAlignment="1">
      <alignment vertical="center"/>
    </xf>
    <xf numFmtId="0" fontId="13" fillId="0" borderId="0" xfId="248" applyFont="1" applyFill="1" applyBorder="1" applyAlignment="1">
      <alignment vertical="center" wrapText="1"/>
    </xf>
    <xf numFmtId="0" fontId="12" fillId="0" borderId="0" xfId="248" applyFont="1" applyFill="1" applyBorder="1" applyAlignment="1">
      <alignment vertical="center"/>
    </xf>
    <xf numFmtId="165" fontId="12" fillId="0" borderId="0" xfId="379" applyFont="1" applyFill="1" applyBorder="1" applyAlignment="1">
      <alignment horizontal="right" vertical="center"/>
    </xf>
    <xf numFmtId="43" fontId="12" fillId="0" borderId="0" xfId="379" applyNumberFormat="1" applyFont="1" applyFill="1" applyBorder="1" applyAlignment="1">
      <alignment horizontal="right" vertical="center"/>
    </xf>
    <xf numFmtId="165" fontId="14" fillId="0" borderId="0" xfId="379" applyFont="1" applyFill="1" applyBorder="1"/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0" fontId="8" fillId="6" borderId="0" xfId="0" applyNumberFormat="1" applyFont="1" applyFill="1" applyAlignment="1">
      <alignment horizontal="center" vertical="center" wrapText="1"/>
    </xf>
    <xf numFmtId="43" fontId="8" fillId="6" borderId="0" xfId="0" applyNumberFormat="1" applyFont="1" applyFill="1" applyAlignment="1">
      <alignment horizontal="center" vertical="center" wrapText="1"/>
    </xf>
    <xf numFmtId="165" fontId="8" fillId="6" borderId="0" xfId="255" applyFont="1" applyFill="1" applyAlignment="1">
      <alignment vertical="center" wrapText="1"/>
    </xf>
    <xf numFmtId="167" fontId="4" fillId="0" borderId="9" xfId="3" applyNumberFormat="1" applyFont="1" applyFill="1" applyBorder="1" applyAlignment="1">
      <alignment vertical="center" wrapText="1"/>
    </xf>
    <xf numFmtId="0" fontId="20" fillId="0" borderId="7" xfId="3" applyNumberFormat="1" applyFont="1" applyFill="1" applyBorder="1" applyAlignment="1">
      <alignment vertical="center" wrapText="1"/>
    </xf>
    <xf numFmtId="0" fontId="20" fillId="0" borderId="0" xfId="3" applyNumberFormat="1" applyFont="1" applyFill="1" applyBorder="1" applyAlignment="1">
      <alignment vertical="center" wrapText="1"/>
    </xf>
    <xf numFmtId="167" fontId="4" fillId="0" borderId="7" xfId="3" applyNumberFormat="1" applyFont="1" applyFill="1" applyBorder="1" applyAlignment="1">
      <alignment vertical="center" wrapText="1"/>
    </xf>
    <xf numFmtId="2" fontId="41" fillId="7" borderId="0" xfId="0" applyNumberFormat="1" applyFont="1" applyFill="1" applyBorder="1" applyAlignment="1">
      <alignment vertical="center" wrapText="1"/>
    </xf>
    <xf numFmtId="0" fontId="41" fillId="7" borderId="0" xfId="0" applyFont="1" applyFill="1" applyBorder="1" applyAlignment="1">
      <alignment vertical="center" wrapText="1"/>
    </xf>
    <xf numFmtId="0" fontId="41" fillId="7" borderId="0" xfId="0" applyFont="1" applyFill="1" applyBorder="1" applyAlignment="1">
      <alignment horizontal="right" vertical="center"/>
    </xf>
    <xf numFmtId="0" fontId="41" fillId="7" borderId="4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 wrapText="1"/>
    </xf>
    <xf numFmtId="0" fontId="42" fillId="8" borderId="0" xfId="0" applyFont="1" applyFill="1" applyBorder="1" applyAlignment="1">
      <alignment horizontal="center" vertical="center" wrapText="1"/>
    </xf>
    <xf numFmtId="0" fontId="42" fillId="8" borderId="4" xfId="0" applyFont="1" applyFill="1" applyBorder="1" applyAlignment="1">
      <alignment horizontal="center" vertical="center" wrapText="1"/>
    </xf>
    <xf numFmtId="2" fontId="43" fillId="0" borderId="4" xfId="0" applyNumberFormat="1" applyFont="1" applyBorder="1" applyAlignment="1">
      <alignment horizontal="right" vertical="center" wrapText="1"/>
    </xf>
    <xf numFmtId="2" fontId="41" fillId="0" borderId="4" xfId="0" applyNumberFormat="1" applyFont="1" applyBorder="1" applyAlignment="1">
      <alignment horizontal="right" vertical="center" wrapText="1"/>
    </xf>
    <xf numFmtId="2" fontId="43" fillId="7" borderId="4" xfId="0" applyNumberFormat="1" applyFont="1" applyFill="1" applyBorder="1" applyAlignment="1">
      <alignment horizontal="right" vertical="center" wrapText="1"/>
    </xf>
    <xf numFmtId="2" fontId="41" fillId="7" borderId="1" xfId="0" applyNumberFormat="1" applyFont="1" applyFill="1" applyBorder="1" applyAlignment="1">
      <alignment horizontal="right" vertical="center" wrapText="1"/>
    </xf>
    <xf numFmtId="2" fontId="43" fillId="0" borderId="0" xfId="0" applyNumberFormat="1" applyFont="1" applyBorder="1" applyAlignment="1">
      <alignment horizontal="right" vertical="center" wrapText="1"/>
    </xf>
    <xf numFmtId="0" fontId="19" fillId="0" borderId="0" xfId="160" applyFont="1" applyFill="1" applyBorder="1" applyAlignment="1">
      <alignment vertical="center" wrapText="1"/>
    </xf>
    <xf numFmtId="0" fontId="20" fillId="0" borderId="0" xfId="160" applyFont="1" applyFill="1" applyBorder="1" applyAlignment="1">
      <alignment vertical="center" wrapText="1"/>
    </xf>
    <xf numFmtId="167" fontId="3" fillId="0" borderId="0" xfId="4" applyNumberFormat="1" applyFont="1" applyFill="1" applyBorder="1" applyAlignment="1">
      <alignment wrapText="1"/>
    </xf>
    <xf numFmtId="167" fontId="3" fillId="0" borderId="0" xfId="4" applyNumberFormat="1" applyFont="1" applyFill="1" applyBorder="1" applyAlignment="1">
      <alignment horizontal="left" wrapText="1"/>
    </xf>
    <xf numFmtId="167" fontId="6" fillId="0" borderId="0" xfId="4" applyNumberFormat="1" applyFont="1" applyFill="1" applyBorder="1" applyAlignment="1">
      <alignment horizontal="left" wrapText="1"/>
    </xf>
    <xf numFmtId="167" fontId="18" fillId="0" borderId="0" xfId="145" applyNumberFormat="1" applyFont="1" applyFill="1" applyBorder="1" applyAlignment="1">
      <alignment horizontal="center" vertical="center" wrapText="1"/>
    </xf>
    <xf numFmtId="167" fontId="19" fillId="0" borderId="0" xfId="4" applyNumberFormat="1" applyFont="1" applyFill="1" applyBorder="1" applyAlignment="1">
      <alignment horizontal="left" wrapText="1"/>
    </xf>
    <xf numFmtId="0" fontId="20" fillId="6" borderId="0" xfId="3" applyNumberFormat="1" applyFont="1" applyFill="1" applyBorder="1" applyAlignment="1">
      <alignment vertical="center" wrapText="1"/>
    </xf>
    <xf numFmtId="0" fontId="3" fillId="0" borderId="5" xfId="248" applyFont="1" applyFill="1" applyBorder="1" applyAlignment="1">
      <alignment vertical="center"/>
    </xf>
    <xf numFmtId="0" fontId="3" fillId="0" borderId="0" xfId="248" applyFont="1" applyFill="1" applyBorder="1" applyAlignment="1">
      <alignment vertical="center"/>
    </xf>
    <xf numFmtId="0" fontId="3" fillId="0" borderId="4" xfId="248" applyFont="1" applyFill="1" applyBorder="1" applyAlignment="1">
      <alignment vertical="center"/>
    </xf>
    <xf numFmtId="0" fontId="3" fillId="0" borderId="3" xfId="248" applyFont="1" applyFill="1" applyBorder="1" applyAlignment="1">
      <alignment vertical="center"/>
    </xf>
    <xf numFmtId="0" fontId="3" fillId="0" borderId="2" xfId="248" applyFont="1" applyFill="1" applyBorder="1" applyAlignment="1">
      <alignment vertical="center"/>
    </xf>
    <xf numFmtId="0" fontId="3" fillId="0" borderId="1" xfId="248" applyFont="1" applyFill="1" applyBorder="1" applyAlignment="1">
      <alignment vertical="center"/>
    </xf>
    <xf numFmtId="0" fontId="23" fillId="2" borderId="0" xfId="0" applyFont="1" applyFill="1" applyAlignment="1">
      <alignment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0" xfId="0" applyFont="1" applyFill="1" applyAlignment="1">
      <alignment vertical="center" wrapText="1"/>
    </xf>
    <xf numFmtId="0" fontId="23" fillId="6" borderId="0" xfId="0" applyNumberFormat="1" applyFont="1" applyFill="1" applyAlignment="1">
      <alignment horizontal="center" vertical="center" wrapText="1"/>
    </xf>
    <xf numFmtId="43" fontId="23" fillId="6" borderId="0" xfId="0" applyNumberFormat="1" applyFont="1" applyFill="1" applyAlignment="1">
      <alignment horizontal="center" vertical="center" wrapText="1"/>
    </xf>
    <xf numFmtId="165" fontId="23" fillId="6" borderId="0" xfId="255" applyFont="1" applyFill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0" fillId="0" borderId="0" xfId="0" applyBorder="1"/>
    <xf numFmtId="0" fontId="21" fillId="0" borderId="0" xfId="0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vertical="center" wrapText="1"/>
    </xf>
    <xf numFmtId="167" fontId="45" fillId="0" borderId="0" xfId="3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/>
    </xf>
    <xf numFmtId="0" fontId="43" fillId="6" borderId="5" xfId="0" applyFont="1" applyFill="1" applyBorder="1" applyAlignment="1">
      <alignment horizontal="right" vertical="center" wrapText="1"/>
    </xf>
    <xf numFmtId="0" fontId="43" fillId="6" borderId="0" xfId="0" applyFont="1" applyFill="1" applyBorder="1" applyAlignment="1">
      <alignment horizontal="right" vertical="center" wrapText="1"/>
    </xf>
    <xf numFmtId="2" fontId="41" fillId="6" borderId="4" xfId="0" applyNumberFormat="1" applyFont="1" applyFill="1" applyBorder="1" applyAlignment="1">
      <alignment horizontal="right" vertical="center" wrapText="1"/>
    </xf>
    <xf numFmtId="0" fontId="41" fillId="6" borderId="8" xfId="0" applyFont="1" applyFill="1" applyBorder="1" applyAlignment="1">
      <alignment horizontal="left" vertical="center" wrapText="1"/>
    </xf>
    <xf numFmtId="0" fontId="41" fillId="6" borderId="7" xfId="0" applyFont="1" applyFill="1" applyBorder="1" applyAlignment="1">
      <alignment horizontal="left" vertical="center" wrapText="1"/>
    </xf>
    <xf numFmtId="0" fontId="41" fillId="6" borderId="7" xfId="0" applyFont="1" applyFill="1" applyBorder="1" applyAlignment="1">
      <alignment horizontal="right" vertical="center" wrapText="1"/>
    </xf>
    <xf numFmtId="0" fontId="41" fillId="6" borderId="6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46" fillId="6" borderId="0" xfId="0" applyFont="1" applyFill="1" applyBorder="1" applyAlignment="1">
      <alignment vertical="center"/>
    </xf>
    <xf numFmtId="0" fontId="0" fillId="6" borderId="0" xfId="0" applyFill="1" applyBorder="1"/>
    <xf numFmtId="2" fontId="6" fillId="7" borderId="0" xfId="0" applyNumberFormat="1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horizontal="right" vertical="center"/>
    </xf>
    <xf numFmtId="0" fontId="6" fillId="7" borderId="4" xfId="0" applyFont="1" applyFill="1" applyBorder="1" applyAlignment="1">
      <alignment horizontal="center" vertical="center"/>
    </xf>
    <xf numFmtId="0" fontId="42" fillId="8" borderId="5" xfId="146" applyFont="1" applyFill="1" applyBorder="1" applyAlignment="1">
      <alignment horizontal="center" vertical="center" wrapText="1"/>
    </xf>
    <xf numFmtId="0" fontId="42" fillId="8" borderId="0" xfId="146" applyFont="1" applyFill="1" applyBorder="1" applyAlignment="1">
      <alignment horizontal="center" vertical="center" wrapText="1"/>
    </xf>
    <xf numFmtId="0" fontId="42" fillId="8" borderId="4" xfId="146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6" fillId="0" borderId="4" xfId="0" applyNumberFormat="1" applyFont="1" applyBorder="1" applyAlignment="1">
      <alignment vertical="center" wrapText="1"/>
    </xf>
    <xf numFmtId="2" fontId="4" fillId="7" borderId="4" xfId="0" applyNumberFormat="1" applyFont="1" applyFill="1" applyBorder="1" applyAlignment="1">
      <alignment horizontal="right" vertical="center" wrapText="1"/>
    </xf>
    <xf numFmtId="2" fontId="43" fillId="7" borderId="4" xfId="146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2" fontId="6" fillId="6" borderId="4" xfId="0" applyNumberFormat="1" applyFont="1" applyFill="1" applyBorder="1" applyAlignment="1">
      <alignment horizontal="righ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 wrapText="1"/>
    </xf>
    <xf numFmtId="2" fontId="43" fillId="0" borderId="0" xfId="0" applyNumberFormat="1" applyFont="1" applyBorder="1" applyAlignment="1">
      <alignment horizontal="right" wrapText="1"/>
    </xf>
    <xf numFmtId="0" fontId="43" fillId="0" borderId="0" xfId="0" applyFont="1" applyBorder="1" applyAlignment="1">
      <alignment horizontal="right" wrapText="1"/>
    </xf>
    <xf numFmtId="0" fontId="43" fillId="0" borderId="5" xfId="0" applyFont="1" applyBorder="1" applyAlignment="1">
      <alignment horizont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right" vertical="center" wrapText="1"/>
    </xf>
    <xf numFmtId="2" fontId="43" fillId="0" borderId="0" xfId="0" applyNumberFormat="1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10" fontId="6" fillId="6" borderId="7" xfId="254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right" vertical="center" wrapText="1"/>
    </xf>
    <xf numFmtId="0" fontId="6" fillId="6" borderId="6" xfId="0" applyFont="1" applyFill="1" applyBorder="1" applyAlignment="1">
      <alignment horizontal="right" vertical="center" wrapText="1"/>
    </xf>
    <xf numFmtId="10" fontId="41" fillId="6" borderId="7" xfId="254" applyNumberFormat="1" applyFont="1" applyFill="1" applyBorder="1" applyAlignment="1">
      <alignment horizontal="center" vertical="center" wrapText="1"/>
    </xf>
    <xf numFmtId="2" fontId="41" fillId="6" borderId="1" xfId="0" applyNumberFormat="1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NumberFormat="1" applyFont="1" applyFill="1" applyBorder="1" applyAlignment="1">
      <alignment horizontal="center" vertical="center" wrapText="1"/>
    </xf>
    <xf numFmtId="43" fontId="8" fillId="6" borderId="0" xfId="0" applyNumberFormat="1" applyFont="1" applyFill="1" applyBorder="1" applyAlignment="1">
      <alignment horizontal="center" vertical="center" wrapText="1"/>
    </xf>
    <xf numFmtId="165" fontId="8" fillId="6" borderId="0" xfId="382" applyFont="1" applyFill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/>
    </xf>
    <xf numFmtId="0" fontId="47" fillId="0" borderId="0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167" fontId="4" fillId="6" borderId="0" xfId="3" applyNumberFormat="1" applyFont="1" applyFill="1" applyBorder="1" applyAlignment="1">
      <alignment horizontal="left" vertical="center" wrapText="1"/>
    </xf>
    <xf numFmtId="167" fontId="19" fillId="6" borderId="0" xfId="3" applyNumberFormat="1" applyFont="1" applyFill="1" applyBorder="1" applyAlignment="1">
      <alignment horizontal="left" vertical="center" wrapText="1"/>
    </xf>
    <xf numFmtId="167" fontId="4" fillId="6" borderId="7" xfId="3" applyNumberFormat="1" applyFont="1" applyFill="1" applyBorder="1" applyAlignment="1">
      <alignment vertical="center" wrapText="1"/>
    </xf>
    <xf numFmtId="165" fontId="19" fillId="0" borderId="12" xfId="255" applyFont="1" applyFill="1" applyBorder="1" applyAlignment="1" applyProtection="1">
      <alignment horizontal="center" vertical="center" wrapText="1"/>
    </xf>
    <xf numFmtId="10" fontId="19" fillId="0" borderId="12" xfId="251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right" vertical="center"/>
    </xf>
    <xf numFmtId="10" fontId="24" fillId="0" borderId="12" xfId="251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48" fillId="0" borderId="12" xfId="0" applyNumberFormat="1" applyFont="1" applyFill="1" applyBorder="1" applyAlignment="1">
      <alignment horizontal="left" vertical="center" wrapText="1"/>
    </xf>
    <xf numFmtId="0" fontId="49" fillId="0" borderId="12" xfId="0" applyNumberFormat="1" applyFont="1" applyFill="1" applyBorder="1" applyAlignment="1">
      <alignment horizontal="center" vertical="center"/>
    </xf>
    <xf numFmtId="2" fontId="48" fillId="0" borderId="13" xfId="0" applyNumberFormat="1" applyFont="1" applyFill="1" applyBorder="1" applyAlignment="1">
      <alignment horizontal="center" vertical="center"/>
    </xf>
    <xf numFmtId="164" fontId="11" fillId="0" borderId="12" xfId="1" applyNumberFormat="1" applyFont="1" applyFill="1" applyBorder="1" applyAlignment="1">
      <alignment vertical="center"/>
    </xf>
    <xf numFmtId="164" fontId="23" fillId="0" borderId="13" xfId="1" applyFont="1" applyFill="1" applyBorder="1" applyAlignment="1">
      <alignment horizontal="right" vertical="center"/>
    </xf>
    <xf numFmtId="164" fontId="11" fillId="0" borderId="12" xfId="1" applyFont="1" applyFill="1" applyBorder="1" applyAlignment="1">
      <alignment vertical="center"/>
    </xf>
    <xf numFmtId="0" fontId="24" fillId="0" borderId="12" xfId="0" applyNumberFormat="1" applyFont="1" applyFill="1" applyBorder="1" applyAlignment="1">
      <alignment horizontal="center" vertical="center" wrapText="1"/>
    </xf>
    <xf numFmtId="2" fontId="48" fillId="0" borderId="12" xfId="0" applyNumberFormat="1" applyFont="1" applyFill="1" applyBorder="1" applyAlignment="1">
      <alignment horizontal="center" vertical="center"/>
    </xf>
    <xf numFmtId="164" fontId="24" fillId="0" borderId="12" xfId="1" applyFont="1" applyFill="1" applyBorder="1" applyAlignment="1">
      <alignment horizontal="right" vertical="center"/>
    </xf>
    <xf numFmtId="0" fontId="19" fillId="6" borderId="10" xfId="255" applyNumberFormat="1" applyFont="1" applyFill="1" applyBorder="1" applyAlignment="1">
      <alignment vertical="center" wrapText="1"/>
    </xf>
    <xf numFmtId="0" fontId="19" fillId="6" borderId="11" xfId="255" applyNumberFormat="1" applyFont="1" applyFill="1" applyBorder="1" applyAlignment="1">
      <alignment vertical="center" wrapText="1"/>
    </xf>
    <xf numFmtId="0" fontId="19" fillId="6" borderId="9" xfId="255" applyNumberFormat="1" applyFont="1" applyFill="1" applyBorder="1" applyAlignment="1">
      <alignment vertical="center" wrapText="1"/>
    </xf>
    <xf numFmtId="0" fontId="23" fillId="0" borderId="14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left" vertical="center" wrapText="1"/>
    </xf>
    <xf numFmtId="2" fontId="11" fillId="0" borderId="12" xfId="255" applyNumberFormat="1" applyFont="1" applyFill="1" applyBorder="1" applyAlignment="1">
      <alignment horizontal="center" vertical="center" wrapText="1"/>
    </xf>
    <xf numFmtId="167" fontId="11" fillId="6" borderId="10" xfId="3" applyNumberFormat="1" applyFont="1" applyFill="1" applyBorder="1" applyAlignment="1">
      <alignment horizontal="left" vertical="center" wrapText="1"/>
    </xf>
    <xf numFmtId="167" fontId="11" fillId="6" borderId="11" xfId="3" applyNumberFormat="1" applyFont="1" applyFill="1" applyBorder="1" applyAlignment="1">
      <alignment horizontal="left" vertical="center" wrapText="1"/>
    </xf>
    <xf numFmtId="167" fontId="18" fillId="6" borderId="11" xfId="3" applyNumberFormat="1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23" fillId="6" borderId="3" xfId="0" applyNumberFormat="1" applyFont="1" applyFill="1" applyBorder="1" applyAlignment="1">
      <alignment horizontal="left" vertical="center" wrapText="1"/>
    </xf>
    <xf numFmtId="0" fontId="23" fillId="6" borderId="14" xfId="0" applyNumberFormat="1" applyFont="1" applyFill="1" applyBorder="1" applyAlignment="1">
      <alignment horizontal="center" vertical="center" wrapText="1"/>
    </xf>
    <xf numFmtId="0" fontId="23" fillId="6" borderId="14" xfId="0" quotePrefix="1" applyNumberFormat="1" applyFont="1" applyFill="1" applyBorder="1" applyAlignment="1">
      <alignment horizontal="center" vertical="center" wrapText="1"/>
    </xf>
    <xf numFmtId="0" fontId="49" fillId="6" borderId="12" xfId="0" applyNumberFormat="1" applyFont="1" applyFill="1" applyBorder="1" applyAlignment="1">
      <alignment horizontal="center" vertical="center"/>
    </xf>
    <xf numFmtId="2" fontId="48" fillId="6" borderId="13" xfId="0" applyNumberFormat="1" applyFont="1" applyFill="1" applyBorder="1" applyAlignment="1">
      <alignment horizontal="center" vertical="center"/>
    </xf>
    <xf numFmtId="164" fontId="11" fillId="6" borderId="12" xfId="1" applyFont="1" applyFill="1" applyBorder="1" applyAlignment="1">
      <alignment vertical="center"/>
    </xf>
    <xf numFmtId="164" fontId="11" fillId="6" borderId="12" xfId="1" applyNumberFormat="1" applyFont="1" applyFill="1" applyBorder="1" applyAlignment="1">
      <alignment vertical="center"/>
    </xf>
    <xf numFmtId="164" fontId="23" fillId="6" borderId="13" xfId="1" applyFont="1" applyFill="1" applyBorder="1" applyAlignment="1">
      <alignment horizontal="right" vertical="center"/>
    </xf>
    <xf numFmtId="0" fontId="43" fillId="0" borderId="0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43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/>
    </xf>
    <xf numFmtId="166" fontId="50" fillId="0" borderId="0" xfId="255" applyNumberFormat="1" applyFont="1" applyBorder="1"/>
    <xf numFmtId="166" fontId="27" fillId="0" borderId="0" xfId="255" applyNumberFormat="1" applyFont="1" applyBorder="1"/>
    <xf numFmtId="169" fontId="43" fillId="0" borderId="0" xfId="0" applyNumberFormat="1" applyFont="1" applyBorder="1" applyAlignment="1">
      <alignment horizontal="right" vertical="center" wrapText="1"/>
    </xf>
    <xf numFmtId="0" fontId="19" fillId="0" borderId="12" xfId="248" applyFont="1" applyFill="1" applyBorder="1" applyAlignment="1">
      <alignment horizontal="left"/>
    </xf>
    <xf numFmtId="10" fontId="11" fillId="0" borderId="12" xfId="254" applyNumberFormat="1" applyFont="1" applyFill="1" applyBorder="1" applyAlignment="1">
      <alignment horizontal="center"/>
    </xf>
    <xf numFmtId="164" fontId="11" fillId="0" borderId="12" xfId="2" applyFont="1" applyFill="1" applyBorder="1" applyAlignment="1">
      <alignment horizontal="right"/>
    </xf>
    <xf numFmtId="9" fontId="11" fillId="0" borderId="12" xfId="254" applyFont="1" applyFill="1" applyBorder="1" applyAlignment="1">
      <alignment horizontal="center"/>
    </xf>
    <xf numFmtId="0" fontId="19" fillId="0" borderId="12" xfId="248" applyFont="1" applyFill="1" applyBorder="1" applyAlignment="1">
      <alignment horizontal="left" vertical="center" wrapText="1"/>
    </xf>
    <xf numFmtId="9" fontId="11" fillId="0" borderId="12" xfId="254" applyFont="1" applyFill="1" applyBorder="1" applyAlignment="1">
      <alignment horizontal="center" vertical="center"/>
    </xf>
    <xf numFmtId="0" fontId="19" fillId="6" borderId="10" xfId="255" applyNumberFormat="1" applyFont="1" applyFill="1" applyBorder="1" applyAlignment="1">
      <alignment vertical="center"/>
    </xf>
    <xf numFmtId="0" fontId="19" fillId="6" borderId="11" xfId="255" applyNumberFormat="1" applyFont="1" applyFill="1" applyBorder="1" applyAlignment="1">
      <alignment vertical="center"/>
    </xf>
    <xf numFmtId="0" fontId="19" fillId="6" borderId="9" xfId="255" applyNumberFormat="1" applyFont="1" applyFill="1" applyBorder="1" applyAlignment="1">
      <alignment vertical="center"/>
    </xf>
    <xf numFmtId="0" fontId="12" fillId="0" borderId="0" xfId="248" applyFont="1" applyFill="1" applyBorder="1" applyAlignment="1"/>
    <xf numFmtId="0" fontId="20" fillId="0" borderId="0" xfId="160" applyFont="1" applyFill="1" applyBorder="1" applyAlignment="1">
      <alignment horizontal="center" vertical="center" wrapText="1"/>
    </xf>
    <xf numFmtId="0" fontId="19" fillId="0" borderId="0" xfId="248" applyFont="1" applyFill="1" applyBorder="1" applyAlignment="1">
      <alignment horizontal="center" vertical="center" wrapText="1"/>
    </xf>
    <xf numFmtId="0" fontId="18" fillId="0" borderId="0" xfId="248" applyFont="1" applyFill="1" applyBorder="1" applyAlignment="1">
      <alignment horizontal="center" vertical="center" wrapText="1"/>
    </xf>
    <xf numFmtId="164" fontId="11" fillId="0" borderId="12" xfId="2" applyFont="1" applyFill="1" applyBorder="1" applyAlignment="1">
      <alignment horizontal="center" vertical="center"/>
    </xf>
    <xf numFmtId="0" fontId="13" fillId="0" borderId="0" xfId="248" applyFont="1" applyFill="1" applyBorder="1" applyAlignment="1">
      <alignment horizontal="center" vertical="center" wrapText="1"/>
    </xf>
    <xf numFmtId="0" fontId="14" fillId="0" borderId="0" xfId="248" applyFont="1" applyFill="1" applyAlignment="1">
      <alignment horizontal="center" vertical="center"/>
    </xf>
    <xf numFmtId="0" fontId="12" fillId="0" borderId="0" xfId="248" applyFont="1" applyFill="1" applyAlignment="1">
      <alignment horizontal="center" vertical="center"/>
    </xf>
    <xf numFmtId="0" fontId="51" fillId="0" borderId="0" xfId="0" applyFont="1"/>
    <xf numFmtId="165" fontId="26" fillId="9" borderId="11" xfId="256" applyFont="1" applyFill="1" applyBorder="1" applyAlignment="1">
      <alignment horizontal="center" vertical="center" wrapText="1"/>
    </xf>
    <xf numFmtId="165" fontId="26" fillId="9" borderId="11" xfId="256" applyFont="1" applyFill="1" applyBorder="1" applyAlignment="1">
      <alignment horizontal="center" vertical="center"/>
    </xf>
    <xf numFmtId="165" fontId="26" fillId="9" borderId="11" xfId="256" applyFont="1" applyFill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2" fontId="35" fillId="0" borderId="7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wrapText="1"/>
    </xf>
    <xf numFmtId="2" fontId="35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7" xfId="0" applyFont="1" applyFill="1" applyBorder="1"/>
    <xf numFmtId="2" fontId="41" fillId="7" borderId="0" xfId="0" applyNumberFormat="1" applyFont="1" applyFill="1" applyBorder="1" applyAlignment="1">
      <alignment horizontal="right" vertical="center" wrapText="1"/>
    </xf>
    <xf numFmtId="0" fontId="37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19" fillId="6" borderId="2" xfId="250" applyNumberFormat="1" applyFont="1" applyFill="1" applyBorder="1" applyAlignment="1" applyProtection="1">
      <alignment horizontal="center" vertical="center" wrapText="1"/>
    </xf>
    <xf numFmtId="165" fontId="19" fillId="6" borderId="2" xfId="255" applyFont="1" applyFill="1" applyBorder="1" applyAlignment="1" applyProtection="1">
      <alignment horizontal="center" vertical="center" wrapText="1"/>
    </xf>
    <xf numFmtId="10" fontId="19" fillId="6" borderId="11" xfId="251" applyNumberFormat="1" applyFont="1" applyFill="1" applyBorder="1" applyAlignment="1" applyProtection="1">
      <alignment horizontal="center" vertical="center" wrapText="1"/>
    </xf>
    <xf numFmtId="0" fontId="0" fillId="10" borderId="0" xfId="0" applyFill="1"/>
    <xf numFmtId="0" fontId="0" fillId="10" borderId="0" xfId="0" applyFill="1" applyBorder="1"/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0" fontId="24" fillId="6" borderId="12" xfId="251" applyNumberFormat="1" applyFont="1" applyFill="1" applyBorder="1" applyAlignment="1">
      <alignment horizontal="center" vertical="center"/>
    </xf>
    <xf numFmtId="0" fontId="23" fillId="6" borderId="12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43" fillId="6" borderId="5" xfId="0" applyFont="1" applyFill="1" applyBorder="1" applyAlignment="1">
      <alignment horizontal="center" wrapText="1"/>
    </xf>
    <xf numFmtId="0" fontId="43" fillId="6" borderId="0" xfId="0" applyFont="1" applyFill="1" applyBorder="1" applyAlignment="1">
      <alignment horizontal="left" wrapText="1"/>
    </xf>
    <xf numFmtId="0" fontId="43" fillId="6" borderId="0" xfId="0" applyFont="1" applyFill="1" applyBorder="1" applyAlignment="1">
      <alignment horizontal="center" wrapText="1"/>
    </xf>
    <xf numFmtId="0" fontId="43" fillId="6" borderId="0" xfId="0" applyFont="1" applyFill="1" applyBorder="1" applyAlignment="1">
      <alignment horizontal="right" wrapText="1"/>
    </xf>
    <xf numFmtId="168" fontId="43" fillId="6" borderId="0" xfId="0" applyNumberFormat="1" applyFont="1" applyFill="1" applyBorder="1" applyAlignment="1">
      <alignment horizontal="right" wrapText="1"/>
    </xf>
    <xf numFmtId="2" fontId="43" fillId="6" borderId="0" xfId="0" applyNumberFormat="1" applyFont="1" applyFill="1" applyBorder="1" applyAlignment="1">
      <alignment horizontal="right" wrapText="1"/>
    </xf>
    <xf numFmtId="2" fontId="43" fillId="6" borderId="4" xfId="0" applyNumberFormat="1" applyFont="1" applyFill="1" applyBorder="1" applyAlignment="1">
      <alignment horizontal="right" vertical="center" wrapText="1"/>
    </xf>
    <xf numFmtId="0" fontId="43" fillId="6" borderId="5" xfId="0" applyFont="1" applyFill="1" applyBorder="1" applyAlignment="1">
      <alignment horizontal="center" vertical="center" wrapText="1"/>
    </xf>
    <xf numFmtId="0" fontId="47" fillId="6" borderId="0" xfId="0" applyFont="1" applyFill="1" applyBorder="1" applyAlignment="1">
      <alignment horizontal="center" vertical="center" wrapText="1"/>
    </xf>
    <xf numFmtId="0" fontId="47" fillId="6" borderId="0" xfId="0" applyFont="1" applyFill="1" applyBorder="1" applyAlignment="1">
      <alignment horizontal="right" vertical="center" wrapText="1"/>
    </xf>
    <xf numFmtId="2" fontId="4" fillId="6" borderId="0" xfId="0" applyNumberFormat="1" applyFont="1" applyFill="1" applyBorder="1"/>
    <xf numFmtId="2" fontId="4" fillId="6" borderId="0" xfId="0" applyNumberFormat="1" applyFont="1" applyFill="1" applyBorder="1" applyAlignment="1">
      <alignment horizontal="right" vertical="center" wrapText="1"/>
    </xf>
    <xf numFmtId="0" fontId="19" fillId="6" borderId="3" xfId="255" applyNumberFormat="1" applyFont="1" applyFill="1" applyBorder="1" applyAlignment="1">
      <alignment vertical="center" wrapText="1"/>
    </xf>
    <xf numFmtId="10" fontId="24" fillId="0" borderId="14" xfId="251" applyNumberFormat="1" applyFont="1" applyFill="1" applyBorder="1" applyAlignment="1">
      <alignment horizontal="center" vertical="center"/>
    </xf>
    <xf numFmtId="0" fontId="23" fillId="6" borderId="12" xfId="0" quotePrefix="1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center" wrapText="1"/>
    </xf>
    <xf numFmtId="0" fontId="8" fillId="11" borderId="0" xfId="0" applyFont="1" applyFill="1" applyAlignment="1">
      <alignment vertical="center" wrapText="1"/>
    </xf>
    <xf numFmtId="0" fontId="52" fillId="6" borderId="0" xfId="3" applyNumberFormat="1" applyFont="1" applyFill="1" applyBorder="1" applyAlignment="1">
      <alignment vertical="center" wrapText="1"/>
    </xf>
    <xf numFmtId="0" fontId="53" fillId="6" borderId="0" xfId="0" applyFont="1" applyFill="1" applyAlignment="1">
      <alignment vertical="center" wrapText="1"/>
    </xf>
    <xf numFmtId="0" fontId="54" fillId="6" borderId="5" xfId="0" applyFont="1" applyFill="1" applyBorder="1" applyAlignment="1">
      <alignment horizontal="center" vertical="center" wrapText="1"/>
    </xf>
    <xf numFmtId="0" fontId="54" fillId="6" borderId="0" xfId="0" applyFont="1" applyFill="1" applyBorder="1" applyAlignment="1">
      <alignment horizontal="center" vertical="center" wrapText="1"/>
    </xf>
    <xf numFmtId="0" fontId="5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2" fontId="4" fillId="6" borderId="4" xfId="0" applyNumberFormat="1" applyFont="1" applyFill="1" applyBorder="1" applyAlignment="1">
      <alignment horizontal="right" vertical="center" wrapText="1"/>
    </xf>
    <xf numFmtId="2" fontId="4" fillId="6" borderId="0" xfId="0" applyNumberFormat="1" applyFont="1" applyFill="1" applyBorder="1" applyAlignment="1">
      <alignment vertical="center"/>
    </xf>
    <xf numFmtId="2" fontId="6" fillId="6" borderId="1" xfId="0" applyNumberFormat="1" applyFont="1" applyFill="1" applyBorder="1" applyAlignment="1">
      <alignment horizontal="right" vertical="center" wrapText="1"/>
    </xf>
    <xf numFmtId="0" fontId="48" fillId="6" borderId="12" xfId="0" applyNumberFormat="1" applyFont="1" applyFill="1" applyBorder="1" applyAlignment="1">
      <alignment horizontal="left" vertical="center" wrapText="1"/>
    </xf>
    <xf numFmtId="0" fontId="48" fillId="6" borderId="12" xfId="0" applyNumberFormat="1" applyFont="1" applyFill="1" applyBorder="1" applyAlignment="1">
      <alignment horizontal="center" vertical="center" wrapText="1"/>
    </xf>
    <xf numFmtId="0" fontId="48" fillId="6" borderId="12" xfId="0" quotePrefix="1" applyNumberFormat="1" applyFont="1" applyFill="1" applyBorder="1" applyAlignment="1">
      <alignment horizontal="center" vertical="center" wrapText="1"/>
    </xf>
    <xf numFmtId="164" fontId="11" fillId="6" borderId="12" xfId="1" applyFont="1" applyFill="1" applyBorder="1" applyAlignment="1">
      <alignment vertical="center" wrapText="1"/>
    </xf>
    <xf numFmtId="0" fontId="8" fillId="6" borderId="0" xfId="0" applyFont="1" applyFill="1" applyAlignment="1">
      <alignment wrapText="1"/>
    </xf>
    <xf numFmtId="0" fontId="11" fillId="0" borderId="14" xfId="255" quotePrefix="1" applyNumberFormat="1" applyFont="1" applyFill="1" applyBorder="1" applyAlignment="1">
      <alignment horizontal="center" vertical="center" wrapText="1"/>
    </xf>
    <xf numFmtId="0" fontId="0" fillId="0" borderId="0" xfId="0"/>
    <xf numFmtId="0" fontId="43" fillId="0" borderId="0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right" vertical="center" wrapText="1"/>
    </xf>
    <xf numFmtId="0" fontId="43" fillId="0" borderId="0" xfId="0" applyFont="1" applyBorder="1" applyAlignment="1">
      <alignment horizontal="right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30" fillId="6" borderId="13" xfId="4" applyFont="1" applyFill="1" applyBorder="1" applyAlignment="1">
      <alignment horizontal="center" vertical="center"/>
    </xf>
    <xf numFmtId="0" fontId="30" fillId="6" borderId="10" xfId="4" applyFont="1" applyFill="1" applyBorder="1" applyAlignment="1">
      <alignment vertical="center" wrapText="1"/>
    </xf>
    <xf numFmtId="0" fontId="30" fillId="6" borderId="14" xfId="4" applyFont="1" applyFill="1" applyBorder="1" applyAlignment="1">
      <alignment horizontal="center" vertical="center" wrapText="1"/>
    </xf>
    <xf numFmtId="0" fontId="30" fillId="6" borderId="10" xfId="4" applyFont="1" applyFill="1" applyBorder="1" applyAlignment="1">
      <alignment horizontal="center" vertical="center" wrapText="1"/>
    </xf>
    <xf numFmtId="0" fontId="30" fillId="6" borderId="12" xfId="4" applyFont="1" applyFill="1" applyBorder="1" applyAlignment="1">
      <alignment horizontal="center" vertical="center"/>
    </xf>
    <xf numFmtId="165" fontId="39" fillId="6" borderId="12" xfId="258" applyFont="1" applyFill="1" applyBorder="1" applyAlignment="1">
      <alignment horizontal="right" vertical="center"/>
    </xf>
    <xf numFmtId="165" fontId="30" fillId="6" borderId="12" xfId="4" applyNumberFormat="1" applyFont="1" applyFill="1" applyBorder="1" applyAlignment="1">
      <alignment horizontal="right" vertical="center"/>
    </xf>
    <xf numFmtId="0" fontId="43" fillId="6" borderId="0" xfId="0" applyFont="1" applyFill="1" applyBorder="1" applyAlignment="1">
      <alignment horizontal="left" vertical="center" wrapText="1"/>
    </xf>
    <xf numFmtId="0" fontId="43" fillId="6" borderId="0" xfId="0" applyFont="1" applyFill="1" applyBorder="1" applyAlignment="1">
      <alignment horizontal="center" vertical="center" wrapText="1"/>
    </xf>
    <xf numFmtId="2" fontId="43" fillId="6" borderId="0" xfId="0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0" fontId="41" fillId="7" borderId="8" xfId="0" applyFont="1" applyFill="1" applyBorder="1" applyAlignment="1">
      <alignment horizontal="left" vertical="center" wrapText="1"/>
    </xf>
    <xf numFmtId="0" fontId="41" fillId="7" borderId="7" xfId="0" applyFont="1" applyFill="1" applyBorder="1" applyAlignment="1">
      <alignment horizontal="left" vertical="center" wrapText="1"/>
    </xf>
    <xf numFmtId="10" fontId="41" fillId="7" borderId="7" xfId="254" applyNumberFormat="1" applyFont="1" applyFill="1" applyBorder="1" applyAlignment="1">
      <alignment horizontal="center" vertical="center" wrapText="1"/>
    </xf>
    <xf numFmtId="0" fontId="41" fillId="7" borderId="7" xfId="0" applyFont="1" applyFill="1" applyBorder="1" applyAlignment="1">
      <alignment horizontal="right" vertical="center" wrapText="1"/>
    </xf>
    <xf numFmtId="0" fontId="41" fillId="7" borderId="6" xfId="0" applyFont="1" applyFill="1" applyBorder="1" applyAlignment="1">
      <alignment horizontal="right" vertical="center" wrapText="1"/>
    </xf>
    <xf numFmtId="2" fontId="41" fillId="7" borderId="4" xfId="0" applyNumberFormat="1" applyFont="1" applyFill="1" applyBorder="1" applyAlignment="1">
      <alignment horizontal="right" vertical="center" wrapText="1"/>
    </xf>
    <xf numFmtId="165" fontId="8" fillId="6" borderId="0" xfId="382" applyFont="1" applyFill="1" applyAlignment="1">
      <alignment vertical="center" wrapText="1"/>
    </xf>
    <xf numFmtId="0" fontId="0" fillId="0" borderId="0" xfId="0"/>
    <xf numFmtId="0" fontId="35" fillId="0" borderId="0" xfId="0" applyFont="1" applyFill="1" applyBorder="1" applyAlignment="1">
      <alignment wrapText="1"/>
    </xf>
    <xf numFmtId="2" fontId="48" fillId="0" borderId="11" xfId="0" applyNumberFormat="1" applyFont="1" applyFill="1" applyBorder="1" applyAlignment="1">
      <alignment horizontal="center" vertical="center"/>
    </xf>
    <xf numFmtId="165" fontId="26" fillId="9" borderId="2" xfId="256" applyFont="1" applyFill="1" applyBorder="1" applyAlignment="1">
      <alignment horizontal="center" vertical="center" wrapText="1"/>
    </xf>
    <xf numFmtId="165" fontId="26" fillId="9" borderId="2" xfId="256" applyFont="1" applyFill="1" applyBorder="1" applyAlignment="1">
      <alignment horizontal="left" vertical="center" wrapText="1"/>
    </xf>
    <xf numFmtId="165" fontId="26" fillId="9" borderId="2" xfId="256" applyFont="1" applyFill="1" applyBorder="1" applyAlignment="1">
      <alignment horizontal="center" vertical="center"/>
    </xf>
    <xf numFmtId="164" fontId="11" fillId="6" borderId="14" xfId="1" applyFont="1" applyFill="1" applyBorder="1" applyAlignment="1">
      <alignment vertical="center"/>
    </xf>
    <xf numFmtId="0" fontId="35" fillId="0" borderId="7" xfId="0" applyFont="1" applyFill="1" applyBorder="1" applyAlignment="1">
      <alignment wrapText="1"/>
    </xf>
    <xf numFmtId="0" fontId="35" fillId="0" borderId="7" xfId="0" applyFont="1" applyBorder="1" applyAlignment="1">
      <alignment horizontal="center" wrapText="1"/>
    </xf>
    <xf numFmtId="0" fontId="0" fillId="6" borderId="0" xfId="0" applyFill="1"/>
    <xf numFmtId="0" fontId="24" fillId="6" borderId="12" xfId="0" applyNumberFormat="1" applyFont="1" applyFill="1" applyBorder="1" applyAlignment="1">
      <alignment horizontal="center" vertical="center" wrapText="1"/>
    </xf>
    <xf numFmtId="164" fontId="24" fillId="6" borderId="12" xfId="1" applyFont="1" applyFill="1" applyBorder="1" applyAlignment="1">
      <alignment horizontal="right" vertical="center"/>
    </xf>
    <xf numFmtId="0" fontId="0" fillId="6" borderId="0" xfId="0" applyNumberFormat="1" applyFill="1" applyBorder="1" applyAlignment="1">
      <alignment horizontal="center" vertical="center"/>
    </xf>
    <xf numFmtId="3" fontId="23" fillId="6" borderId="12" xfId="0" applyNumberFormat="1" applyFont="1" applyFill="1" applyBorder="1" applyAlignment="1">
      <alignment horizontal="center" vertical="center" wrapText="1"/>
    </xf>
    <xf numFmtId="2" fontId="48" fillId="6" borderId="12" xfId="0" applyNumberFormat="1" applyFont="1" applyFill="1" applyBorder="1" applyAlignment="1">
      <alignment horizontal="center" vertical="center"/>
    </xf>
    <xf numFmtId="0" fontId="11" fillId="6" borderId="12" xfId="0" applyNumberFormat="1" applyFont="1" applyFill="1" applyBorder="1" applyAlignment="1">
      <alignment horizontal="center" vertical="center" wrapText="1"/>
    </xf>
    <xf numFmtId="164" fontId="11" fillId="6" borderId="13" xfId="1" applyFont="1" applyFill="1" applyBorder="1" applyAlignment="1">
      <alignment horizontal="right" vertical="center"/>
    </xf>
    <xf numFmtId="10" fontId="19" fillId="6" borderId="12" xfId="251" applyNumberFormat="1" applyFont="1" applyFill="1" applyBorder="1" applyAlignment="1">
      <alignment horizontal="center" vertical="center"/>
    </xf>
    <xf numFmtId="2" fontId="11" fillId="6" borderId="12" xfId="255" applyNumberFormat="1" applyFont="1" applyFill="1" applyBorder="1" applyAlignment="1">
      <alignment horizontal="center" vertical="center" wrapText="1"/>
    </xf>
    <xf numFmtId="0" fontId="11" fillId="6" borderId="12" xfId="255" quotePrefix="1" applyNumberFormat="1" applyFont="1" applyFill="1" applyBorder="1" applyAlignment="1">
      <alignment horizontal="center" vertical="center" wrapText="1"/>
    </xf>
    <xf numFmtId="2" fontId="48" fillId="6" borderId="12" xfId="0" quotePrefix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8" fillId="0" borderId="4" xfId="0" applyFont="1" applyFill="1" applyBorder="1" applyAlignment="1">
      <alignment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51" fillId="0" borderId="4" xfId="0" applyFont="1" applyBorder="1"/>
    <xf numFmtId="0" fontId="37" fillId="6" borderId="4" xfId="0" applyFont="1" applyFill="1" applyBorder="1" applyAlignment="1">
      <alignment horizontal="center" vertical="center"/>
    </xf>
    <xf numFmtId="0" fontId="19" fillId="0" borderId="12" xfId="248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wrapText="1"/>
    </xf>
    <xf numFmtId="0" fontId="3" fillId="0" borderId="15" xfId="248" applyFont="1" applyFill="1" applyBorder="1" applyAlignment="1">
      <alignment vertical="center"/>
    </xf>
    <xf numFmtId="0" fontId="3" fillId="0" borderId="16" xfId="248" applyFont="1" applyFill="1" applyBorder="1" applyAlignment="1">
      <alignment vertical="center"/>
    </xf>
    <xf numFmtId="0" fontId="3" fillId="0" borderId="17" xfId="248" applyFont="1" applyFill="1" applyBorder="1" applyAlignment="1">
      <alignment vertical="center"/>
    </xf>
    <xf numFmtId="0" fontId="3" fillId="0" borderId="18" xfId="248" applyFont="1" applyFill="1" applyBorder="1" applyAlignment="1">
      <alignment vertical="center"/>
    </xf>
    <xf numFmtId="0" fontId="3" fillId="0" borderId="21" xfId="248" applyFont="1" applyFill="1" applyBorder="1" applyAlignment="1">
      <alignment vertical="center"/>
    </xf>
    <xf numFmtId="0" fontId="3" fillId="0" borderId="23" xfId="248" applyFont="1" applyFill="1" applyBorder="1" applyAlignment="1">
      <alignment vertical="center"/>
    </xf>
    <xf numFmtId="0" fontId="20" fillId="0" borderId="24" xfId="160" applyFont="1" applyFill="1" applyBorder="1" applyAlignment="1">
      <alignment horizontal="center" vertical="center" wrapText="1"/>
    </xf>
    <xf numFmtId="167" fontId="3" fillId="0" borderId="21" xfId="4" applyNumberFormat="1" applyFont="1" applyFill="1" applyBorder="1" applyAlignment="1">
      <alignment horizontal="left" wrapText="1"/>
    </xf>
    <xf numFmtId="167" fontId="6" fillId="0" borderId="24" xfId="4" applyNumberFormat="1" applyFont="1" applyFill="1" applyBorder="1" applyAlignment="1">
      <alignment horizontal="left" wrapText="1"/>
    </xf>
    <xf numFmtId="167" fontId="18" fillId="0" borderId="21" xfId="145" applyNumberFormat="1" applyFont="1" applyFill="1" applyBorder="1" applyAlignment="1">
      <alignment horizontal="center" vertical="center" wrapText="1"/>
    </xf>
    <xf numFmtId="167" fontId="18" fillId="0" borderId="24" xfId="145" applyNumberFormat="1" applyFont="1" applyFill="1" applyBorder="1" applyAlignment="1">
      <alignment horizontal="center" vertical="center" wrapText="1"/>
    </xf>
    <xf numFmtId="0" fontId="19" fillId="0" borderId="21" xfId="248" applyFont="1" applyFill="1" applyBorder="1" applyAlignment="1">
      <alignment horizontal="center" vertical="center" wrapText="1"/>
    </xf>
    <xf numFmtId="0" fontId="19" fillId="0" borderId="24" xfId="248" applyFont="1" applyFill="1" applyBorder="1" applyAlignment="1">
      <alignment horizontal="center" vertical="center" wrapText="1"/>
    </xf>
    <xf numFmtId="0" fontId="18" fillId="0" borderId="21" xfId="248" applyFont="1" applyFill="1" applyBorder="1" applyAlignment="1">
      <alignment horizontal="center" vertical="center" wrapText="1"/>
    </xf>
    <xf numFmtId="0" fontId="18" fillId="0" borderId="24" xfId="248" applyFont="1" applyFill="1" applyBorder="1" applyAlignment="1">
      <alignment horizontal="center" vertical="center" wrapText="1"/>
    </xf>
    <xf numFmtId="0" fontId="19" fillId="0" borderId="27" xfId="248" applyFont="1" applyFill="1" applyBorder="1" applyAlignment="1">
      <alignment horizontal="left"/>
    </xf>
    <xf numFmtId="164" fontId="11" fillId="0" borderId="22" xfId="2" applyFont="1" applyFill="1" applyBorder="1" applyAlignment="1">
      <alignment horizontal="right"/>
    </xf>
    <xf numFmtId="164" fontId="11" fillId="0" borderId="22" xfId="2" applyFont="1" applyFill="1" applyBorder="1" applyAlignment="1">
      <alignment horizontal="center" vertical="center"/>
    </xf>
    <xf numFmtId="3" fontId="19" fillId="0" borderId="27" xfId="248" applyNumberFormat="1" applyFont="1" applyFill="1" applyBorder="1" applyAlignment="1">
      <alignment horizontal="left"/>
    </xf>
    <xf numFmtId="0" fontId="12" fillId="0" borderId="21" xfId="248" applyFont="1" applyFill="1" applyBorder="1" applyAlignment="1">
      <alignment horizontal="center" vertical="center"/>
    </xf>
    <xf numFmtId="165" fontId="12" fillId="0" borderId="24" xfId="379" applyFont="1" applyFill="1" applyBorder="1" applyAlignment="1">
      <alignment horizontal="right" vertical="center"/>
    </xf>
    <xf numFmtId="0" fontId="12" fillId="0" borderId="28" xfId="248" applyFont="1" applyFill="1" applyBorder="1"/>
    <xf numFmtId="0" fontId="12" fillId="0" borderId="29" xfId="248" applyFont="1" applyFill="1" applyBorder="1"/>
    <xf numFmtId="165" fontId="12" fillId="0" borderId="29" xfId="379" applyFont="1" applyFill="1" applyBorder="1"/>
    <xf numFmtId="165" fontId="12" fillId="0" borderId="30" xfId="379" applyFont="1" applyFill="1" applyBorder="1"/>
    <xf numFmtId="165" fontId="24" fillId="9" borderId="31" xfId="256" applyFont="1" applyFill="1" applyBorder="1" applyAlignment="1">
      <alignment vertical="center" wrapText="1"/>
    </xf>
    <xf numFmtId="165" fontId="24" fillId="9" borderId="32" xfId="256" applyFont="1" applyFill="1" applyBorder="1" applyAlignment="1">
      <alignment vertical="center" wrapText="1"/>
    </xf>
    <xf numFmtId="165" fontId="24" fillId="9" borderId="32" xfId="256" applyFont="1" applyFill="1" applyBorder="1" applyAlignment="1">
      <alignment horizontal="center" vertical="center"/>
    </xf>
    <xf numFmtId="165" fontId="24" fillId="9" borderId="32" xfId="256" applyFont="1" applyFill="1" applyBorder="1" applyAlignment="1">
      <alignment vertical="center"/>
    </xf>
    <xf numFmtId="165" fontId="24" fillId="9" borderId="33" xfId="256" applyFont="1" applyFill="1" applyBorder="1" applyAlignment="1">
      <alignment vertical="center"/>
    </xf>
    <xf numFmtId="165" fontId="26" fillId="9" borderId="25" xfId="256" applyFont="1" applyFill="1" applyBorder="1" applyAlignment="1">
      <alignment horizontal="center" vertical="center" wrapText="1"/>
    </xf>
    <xf numFmtId="165" fontId="26" fillId="9" borderId="26" xfId="256" applyFont="1" applyFill="1" applyBorder="1" applyAlignment="1">
      <alignment horizontal="center" vertical="center"/>
    </xf>
    <xf numFmtId="0" fontId="35" fillId="0" borderId="34" xfId="0" applyFont="1" applyBorder="1" applyAlignment="1">
      <alignment wrapText="1"/>
    </xf>
    <xf numFmtId="2" fontId="37" fillId="0" borderId="35" xfId="0" applyNumberFormat="1" applyFont="1" applyBorder="1" applyAlignment="1">
      <alignment horizontal="center" vertical="center"/>
    </xf>
    <xf numFmtId="2" fontId="35" fillId="0" borderId="24" xfId="0" applyNumberFormat="1" applyFont="1" applyBorder="1" applyAlignment="1">
      <alignment horizontal="center" vertical="center"/>
    </xf>
    <xf numFmtId="2" fontId="37" fillId="0" borderId="24" xfId="0" applyNumberFormat="1" applyFont="1" applyBorder="1" applyAlignment="1">
      <alignment horizontal="center" vertical="center"/>
    </xf>
    <xf numFmtId="0" fontId="35" fillId="0" borderId="21" xfId="0" applyFont="1" applyBorder="1" applyAlignment="1">
      <alignment horizontal="left" wrapText="1"/>
    </xf>
    <xf numFmtId="0" fontId="35" fillId="0" borderId="21" xfId="0" applyFont="1" applyBorder="1" applyAlignment="1">
      <alignment horizontal="center" wrapText="1"/>
    </xf>
    <xf numFmtId="165" fontId="26" fillId="9" borderId="23" xfId="256" applyFont="1" applyFill="1" applyBorder="1" applyAlignment="1">
      <alignment horizontal="center" vertical="center" wrapText="1"/>
    </xf>
    <xf numFmtId="165" fontId="26" fillId="9" borderId="36" xfId="256" applyFont="1" applyFill="1" applyBorder="1" applyAlignment="1">
      <alignment horizontal="center" vertical="center"/>
    </xf>
    <xf numFmtId="0" fontId="35" fillId="0" borderId="21" xfId="0" applyFont="1" applyBorder="1" applyAlignment="1">
      <alignment wrapText="1"/>
    </xf>
    <xf numFmtId="0" fontId="0" fillId="0" borderId="35" xfId="0" applyBorder="1"/>
    <xf numFmtId="0" fontId="0" fillId="0" borderId="21" xfId="0" applyBorder="1"/>
    <xf numFmtId="0" fontId="0" fillId="0" borderId="2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5" fillId="0" borderId="21" xfId="0" applyFont="1" applyBorder="1" applyAlignment="1">
      <alignment horizontal="center" wrapText="1"/>
    </xf>
    <xf numFmtId="0" fontId="35" fillId="0" borderId="0" xfId="0" applyFont="1" applyBorder="1" applyAlignment="1">
      <alignment horizontal="center" wrapText="1"/>
    </xf>
    <xf numFmtId="167" fontId="19" fillId="0" borderId="3" xfId="3" applyNumberFormat="1" applyFont="1" applyFill="1" applyBorder="1" applyAlignment="1">
      <alignment horizontal="left" vertical="center" wrapText="1"/>
    </xf>
    <xf numFmtId="167" fontId="19" fillId="0" borderId="2" xfId="3" applyNumberFormat="1" applyFont="1" applyFill="1" applyBorder="1" applyAlignment="1">
      <alignment horizontal="left" vertical="center" wrapText="1"/>
    </xf>
    <xf numFmtId="167" fontId="19" fillId="0" borderId="1" xfId="3" applyNumberFormat="1" applyFont="1" applyFill="1" applyBorder="1" applyAlignment="1">
      <alignment horizontal="left" vertical="center" wrapText="1"/>
    </xf>
    <xf numFmtId="0" fontId="24" fillId="0" borderId="10" xfId="0" applyNumberFormat="1" applyFont="1" applyFill="1" applyBorder="1" applyAlignment="1">
      <alignment horizontal="left" vertical="center" wrapText="1"/>
    </xf>
    <xf numFmtId="0" fontId="24" fillId="0" borderId="11" xfId="0" applyNumberFormat="1" applyFont="1" applyFill="1" applyBorder="1" applyAlignment="1">
      <alignment horizontal="left" vertical="center" wrapText="1"/>
    </xf>
    <xf numFmtId="0" fontId="24" fillId="0" borderId="9" xfId="0" applyNumberFormat="1" applyFont="1" applyFill="1" applyBorder="1" applyAlignment="1">
      <alignment horizontal="left" vertical="center" wrapText="1"/>
    </xf>
    <xf numFmtId="165" fontId="31" fillId="12" borderId="0" xfId="258" applyFont="1" applyFill="1" applyBorder="1" applyAlignment="1">
      <alignment horizontal="center" vertical="center" wrapText="1"/>
    </xf>
    <xf numFmtId="0" fontId="19" fillId="6" borderId="10" xfId="255" applyNumberFormat="1" applyFont="1" applyFill="1" applyBorder="1" applyAlignment="1">
      <alignment horizontal="left" vertical="center" wrapText="1"/>
    </xf>
    <xf numFmtId="0" fontId="19" fillId="6" borderId="11" xfId="255" applyNumberFormat="1" applyFont="1" applyFill="1" applyBorder="1" applyAlignment="1">
      <alignment horizontal="left" vertical="center" wrapText="1"/>
    </xf>
    <xf numFmtId="167" fontId="18" fillId="13" borderId="10" xfId="3" applyNumberFormat="1" applyFont="1" applyFill="1" applyBorder="1" applyAlignment="1">
      <alignment horizontal="center" vertical="center" wrapText="1"/>
    </xf>
    <xf numFmtId="167" fontId="18" fillId="13" borderId="11" xfId="3" applyNumberFormat="1" applyFont="1" applyFill="1" applyBorder="1" applyAlignment="1">
      <alignment horizontal="center" vertical="center" wrapText="1"/>
    </xf>
    <xf numFmtId="167" fontId="18" fillId="13" borderId="9" xfId="3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9" fillId="0" borderId="13" xfId="250" applyNumberFormat="1" applyFont="1" applyFill="1" applyBorder="1" applyAlignment="1" applyProtection="1">
      <alignment horizontal="center" vertical="center" wrapText="1"/>
    </xf>
    <xf numFmtId="0" fontId="19" fillId="0" borderId="14" xfId="250" applyNumberFormat="1" applyFont="1" applyFill="1" applyBorder="1" applyAlignment="1" applyProtection="1">
      <alignment horizontal="center" vertical="center" wrapText="1"/>
    </xf>
    <xf numFmtId="165" fontId="19" fillId="0" borderId="13" xfId="255" applyFont="1" applyFill="1" applyBorder="1" applyAlignment="1" applyProtection="1">
      <alignment horizontal="center" vertical="center" wrapText="1"/>
    </xf>
    <xf numFmtId="165" fontId="19" fillId="0" borderId="14" xfId="255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9" fillId="0" borderId="13" xfId="3" applyNumberFormat="1" applyFont="1" applyFill="1" applyBorder="1" applyAlignment="1">
      <alignment horizontal="center" vertical="center" wrapText="1"/>
    </xf>
    <xf numFmtId="0" fontId="19" fillId="0" borderId="14" xfId="3" applyNumberFormat="1" applyFont="1" applyFill="1" applyBorder="1" applyAlignment="1">
      <alignment horizontal="center" vertical="center" wrapText="1"/>
    </xf>
    <xf numFmtId="167" fontId="19" fillId="0" borderId="10" xfId="3" applyNumberFormat="1" applyFont="1" applyFill="1" applyBorder="1" applyAlignment="1">
      <alignment horizontal="left" vertical="center" wrapText="1"/>
    </xf>
    <xf numFmtId="167" fontId="19" fillId="0" borderId="11" xfId="3" applyNumberFormat="1" applyFont="1" applyFill="1" applyBorder="1" applyAlignment="1">
      <alignment horizontal="left" vertical="center" wrapText="1"/>
    </xf>
    <xf numFmtId="167" fontId="19" fillId="0" borderId="9" xfId="3" applyNumberFormat="1" applyFont="1" applyFill="1" applyBorder="1" applyAlignment="1">
      <alignment horizontal="left" vertical="center" wrapText="1"/>
    </xf>
    <xf numFmtId="0" fontId="29" fillId="13" borderId="25" xfId="248" applyFont="1" applyFill="1" applyBorder="1" applyAlignment="1">
      <alignment horizontal="center" vertical="center" wrapText="1"/>
    </xf>
    <xf numFmtId="0" fontId="29" fillId="13" borderId="11" xfId="248" applyFont="1" applyFill="1" applyBorder="1" applyAlignment="1">
      <alignment horizontal="center" vertical="center" wrapText="1"/>
    </xf>
    <xf numFmtId="0" fontId="29" fillId="13" borderId="26" xfId="248" applyFont="1" applyFill="1" applyBorder="1" applyAlignment="1">
      <alignment horizontal="center" vertical="center" wrapText="1"/>
    </xf>
    <xf numFmtId="167" fontId="29" fillId="13" borderId="25" xfId="145" applyNumberFormat="1" applyFont="1" applyFill="1" applyBorder="1" applyAlignment="1">
      <alignment horizontal="center" vertical="center" wrapText="1"/>
    </xf>
    <xf numFmtId="167" fontId="29" fillId="13" borderId="11" xfId="145" applyNumberFormat="1" applyFont="1" applyFill="1" applyBorder="1" applyAlignment="1">
      <alignment horizontal="center" vertical="center" wrapText="1"/>
    </xf>
    <xf numFmtId="167" fontId="29" fillId="13" borderId="26" xfId="145" applyNumberFormat="1" applyFont="1" applyFill="1" applyBorder="1" applyAlignment="1">
      <alignment horizontal="center" vertical="center" wrapText="1"/>
    </xf>
    <xf numFmtId="0" fontId="19" fillId="0" borderId="27" xfId="248" applyFont="1" applyFill="1" applyBorder="1" applyAlignment="1">
      <alignment horizontal="center" vertical="center" wrapText="1"/>
    </xf>
    <xf numFmtId="0" fontId="19" fillId="0" borderId="12" xfId="248" applyFont="1" applyFill="1" applyBorder="1" applyAlignment="1">
      <alignment horizontal="center" vertical="center" wrapText="1"/>
    </xf>
    <xf numFmtId="0" fontId="19" fillId="0" borderId="10" xfId="248" applyFont="1" applyFill="1" applyBorder="1" applyAlignment="1">
      <alignment horizontal="center" vertical="center" wrapText="1"/>
    </xf>
    <xf numFmtId="0" fontId="19" fillId="0" borderId="9" xfId="248" applyFont="1" applyFill="1" applyBorder="1" applyAlignment="1">
      <alignment horizontal="center" vertical="center" wrapText="1"/>
    </xf>
    <xf numFmtId="0" fontId="19" fillId="0" borderId="22" xfId="248" applyFont="1" applyFill="1" applyBorder="1" applyAlignment="1">
      <alignment horizontal="center" vertical="center" wrapText="1"/>
    </xf>
    <xf numFmtId="167" fontId="18" fillId="0" borderId="10" xfId="4" applyNumberFormat="1" applyFont="1" applyFill="1" applyBorder="1" applyAlignment="1">
      <alignment horizontal="left" wrapText="1"/>
    </xf>
    <xf numFmtId="167" fontId="18" fillId="0" borderId="11" xfId="4" applyNumberFormat="1" applyFont="1" applyFill="1" applyBorder="1" applyAlignment="1">
      <alignment horizontal="left" wrapText="1"/>
    </xf>
    <xf numFmtId="167" fontId="18" fillId="0" borderId="26" xfId="4" applyNumberFormat="1" applyFont="1" applyFill="1" applyBorder="1" applyAlignment="1">
      <alignment horizontal="left" wrapText="1"/>
    </xf>
    <xf numFmtId="167" fontId="18" fillId="0" borderId="25" xfId="4" applyNumberFormat="1" applyFont="1" applyFill="1" applyBorder="1" applyAlignment="1">
      <alignment horizontal="left" vertical="center" wrapText="1"/>
    </xf>
    <xf numFmtId="167" fontId="28" fillId="0" borderId="11" xfId="4" applyNumberFormat="1" applyFont="1" applyFill="1" applyBorder="1" applyAlignment="1">
      <alignment horizontal="left" vertical="center" wrapText="1"/>
    </xf>
    <xf numFmtId="167" fontId="28" fillId="0" borderId="9" xfId="4" applyNumberFormat="1" applyFont="1" applyFill="1" applyBorder="1" applyAlignment="1">
      <alignment horizontal="left" vertical="center" wrapText="1"/>
    </xf>
    <xf numFmtId="0" fontId="18" fillId="0" borderId="19" xfId="160" applyFont="1" applyFill="1" applyBorder="1" applyAlignment="1">
      <alignment horizontal="center" vertical="center" wrapText="1"/>
    </xf>
    <xf numFmtId="0" fontId="18" fillId="0" borderId="20" xfId="160" applyFont="1" applyFill="1" applyBorder="1" applyAlignment="1">
      <alignment horizontal="center" vertical="center" wrapText="1"/>
    </xf>
    <xf numFmtId="0" fontId="18" fillId="0" borderId="12" xfId="160" applyFont="1" applyFill="1" applyBorder="1" applyAlignment="1">
      <alignment horizontal="center" vertical="center" wrapText="1"/>
    </xf>
    <xf numFmtId="0" fontId="18" fillId="0" borderId="22" xfId="160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horizontal="center" wrapText="1"/>
    </xf>
    <xf numFmtId="0" fontId="35" fillId="0" borderId="0" xfId="0" applyFont="1" applyBorder="1" applyAlignment="1">
      <alignment horizontal="center" wrapText="1"/>
    </xf>
    <xf numFmtId="0" fontId="37" fillId="13" borderId="11" xfId="0" applyFont="1" applyFill="1" applyBorder="1" applyAlignment="1">
      <alignment horizontal="center" vertical="center"/>
    </xf>
    <xf numFmtId="0" fontId="37" fillId="13" borderId="9" xfId="0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left" vertical="center" wrapText="1"/>
    </xf>
    <xf numFmtId="167" fontId="18" fillId="0" borderId="12" xfId="3" applyNumberFormat="1" applyFont="1" applyFill="1" applyBorder="1" applyAlignment="1">
      <alignment horizontal="center" vertical="center" wrapText="1"/>
    </xf>
    <xf numFmtId="167" fontId="18" fillId="0" borderId="12" xfId="3" applyNumberFormat="1" applyFont="1" applyFill="1" applyBorder="1" applyAlignment="1">
      <alignment horizontal="left" vertical="center" wrapText="1"/>
    </xf>
    <xf numFmtId="167" fontId="28" fillId="0" borderId="12" xfId="3" applyNumberFormat="1" applyFont="1" applyFill="1" applyBorder="1" applyAlignment="1">
      <alignment horizontal="left" vertical="center" wrapText="1"/>
    </xf>
    <xf numFmtId="0" fontId="37" fillId="9" borderId="11" xfId="0" applyFont="1" applyFill="1" applyBorder="1" applyAlignment="1">
      <alignment horizontal="center" vertical="center"/>
    </xf>
    <xf numFmtId="0" fontId="37" fillId="9" borderId="9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3" fillId="0" borderId="5" xfId="0" applyFont="1" applyBorder="1" applyAlignment="1">
      <alignment horizontal="right" vertical="center" wrapText="1"/>
    </xf>
    <xf numFmtId="0" fontId="43" fillId="0" borderId="0" xfId="0" applyFont="1" applyBorder="1" applyAlignment="1">
      <alignment horizontal="right" vertical="center" wrapText="1"/>
    </xf>
    <xf numFmtId="0" fontId="43" fillId="0" borderId="3" xfId="0" applyFont="1" applyBorder="1" applyAlignment="1">
      <alignment horizontal="right" vertical="center" wrapText="1"/>
    </xf>
    <xf numFmtId="0" fontId="43" fillId="0" borderId="2" xfId="0" applyFont="1" applyBorder="1" applyAlignment="1">
      <alignment horizontal="right" vertical="center" wrapText="1"/>
    </xf>
    <xf numFmtId="0" fontId="43" fillId="0" borderId="0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right" vertical="center" wrapText="1"/>
    </xf>
    <xf numFmtId="0" fontId="41" fillId="0" borderId="0" xfId="0" applyFont="1" applyBorder="1" applyAlignment="1">
      <alignment horizontal="right" vertical="center" wrapText="1"/>
    </xf>
    <xf numFmtId="0" fontId="43" fillId="8" borderId="5" xfId="0" applyFont="1" applyFill="1" applyBorder="1" applyAlignment="1">
      <alignment vertical="center" wrapText="1"/>
    </xf>
    <xf numFmtId="0" fontId="43" fillId="8" borderId="0" xfId="0" applyFont="1" applyFill="1" applyBorder="1" applyAlignment="1">
      <alignment vertical="center" wrapText="1"/>
    </xf>
    <xf numFmtId="0" fontId="43" fillId="8" borderId="4" xfId="0" applyFont="1" applyFill="1" applyBorder="1" applyAlignment="1">
      <alignment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7" borderId="5" xfId="0" applyFont="1" applyFill="1" applyBorder="1" applyAlignment="1">
      <alignment horizontal="center" vertical="center" wrapText="1"/>
    </xf>
    <xf numFmtId="0" fontId="43" fillId="7" borderId="0" xfId="0" applyFont="1" applyFill="1" applyBorder="1" applyAlignment="1">
      <alignment horizontal="center" vertical="center" wrapText="1"/>
    </xf>
    <xf numFmtId="0" fontId="43" fillId="7" borderId="4" xfId="0" applyFont="1" applyFill="1" applyBorder="1" applyAlignment="1">
      <alignment horizontal="center" vertical="center" wrapText="1"/>
    </xf>
    <xf numFmtId="0" fontId="42" fillId="8" borderId="8" xfId="0" applyFont="1" applyFill="1" applyBorder="1" applyAlignment="1">
      <alignment horizontal="left" vertical="center" wrapText="1"/>
    </xf>
    <xf numFmtId="0" fontId="42" fillId="8" borderId="7" xfId="0" applyFont="1" applyFill="1" applyBorder="1" applyAlignment="1">
      <alignment horizontal="left" vertical="center" wrapText="1"/>
    </xf>
    <xf numFmtId="0" fontId="42" fillId="8" borderId="6" xfId="0" applyFont="1" applyFill="1" applyBorder="1" applyAlignment="1">
      <alignment horizontal="left" vertical="center" wrapText="1"/>
    </xf>
    <xf numFmtId="0" fontId="41" fillId="7" borderId="5" xfId="0" applyFont="1" applyFill="1" applyBorder="1" applyAlignment="1">
      <alignment horizontal="right" vertical="center" wrapText="1"/>
    </xf>
    <xf numFmtId="0" fontId="41" fillId="7" borderId="0" xfId="0" applyFont="1" applyFill="1" applyBorder="1" applyAlignment="1">
      <alignment horizontal="right" vertical="center" wrapText="1"/>
    </xf>
    <xf numFmtId="0" fontId="43" fillId="6" borderId="3" xfId="0" applyFont="1" applyFill="1" applyBorder="1" applyAlignment="1">
      <alignment horizontal="right" vertical="center" wrapText="1"/>
    </xf>
    <xf numFmtId="0" fontId="43" fillId="6" borderId="2" xfId="0" applyFont="1" applyFill="1" applyBorder="1" applyAlignment="1">
      <alignment horizontal="right" vertical="center" wrapText="1"/>
    </xf>
    <xf numFmtId="0" fontId="43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right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 wrapText="1"/>
    </xf>
    <xf numFmtId="167" fontId="6" fillId="0" borderId="10" xfId="3" applyNumberFormat="1" applyFont="1" applyFill="1" applyBorder="1" applyAlignment="1">
      <alignment horizontal="left" vertical="center" wrapText="1"/>
    </xf>
    <xf numFmtId="167" fontId="6" fillId="0" borderId="11" xfId="3" applyNumberFormat="1" applyFont="1" applyFill="1" applyBorder="1" applyAlignment="1">
      <alignment horizontal="left" vertical="center" wrapText="1"/>
    </xf>
    <xf numFmtId="167" fontId="6" fillId="0" borderId="9" xfId="3" applyNumberFormat="1" applyFont="1" applyFill="1" applyBorder="1" applyAlignment="1">
      <alignment horizontal="left" vertical="center" wrapText="1"/>
    </xf>
    <xf numFmtId="10" fontId="41" fillId="7" borderId="11" xfId="251" applyNumberFormat="1" applyFont="1" applyFill="1" applyBorder="1" applyAlignment="1">
      <alignment horizontal="left" vertical="center" wrapText="1"/>
    </xf>
    <xf numFmtId="0" fontId="41" fillId="7" borderId="11" xfId="0" applyFont="1" applyFill="1" applyBorder="1" applyAlignment="1">
      <alignment horizontal="right" vertical="center" wrapText="1"/>
    </xf>
    <xf numFmtId="0" fontId="41" fillId="7" borderId="9" xfId="0" applyFont="1" applyFill="1" applyBorder="1" applyAlignment="1">
      <alignment horizontal="righ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4" fillId="8" borderId="5" xfId="0" applyFont="1" applyFill="1" applyBorder="1" applyAlignment="1">
      <alignment vertical="center" wrapText="1"/>
    </xf>
    <xf numFmtId="0" fontId="4" fillId="8" borderId="0" xfId="0" applyFont="1" applyFill="1" applyBorder="1" applyAlignment="1">
      <alignment vertical="center" wrapText="1"/>
    </xf>
    <xf numFmtId="0" fontId="41" fillId="7" borderId="10" xfId="0" applyFont="1" applyFill="1" applyBorder="1" applyAlignment="1">
      <alignment horizontal="left" vertical="center" wrapText="1"/>
    </xf>
    <xf numFmtId="0" fontId="41" fillId="7" borderId="11" xfId="0" applyFont="1" applyFill="1" applyBorder="1" applyAlignment="1">
      <alignment horizontal="left" vertical="center" wrapText="1"/>
    </xf>
    <xf numFmtId="167" fontId="6" fillId="13" borderId="10" xfId="3" applyNumberFormat="1" applyFont="1" applyFill="1" applyBorder="1" applyAlignment="1">
      <alignment horizontal="center" vertical="center" wrapText="1"/>
    </xf>
    <xf numFmtId="167" fontId="6" fillId="13" borderId="11" xfId="3" applyNumberFormat="1" applyFont="1" applyFill="1" applyBorder="1" applyAlignment="1">
      <alignment horizontal="center" vertical="center" wrapText="1"/>
    </xf>
    <xf numFmtId="167" fontId="6" fillId="13" borderId="9" xfId="3" applyNumberFormat="1" applyFont="1" applyFill="1" applyBorder="1" applyAlignment="1">
      <alignment horizontal="center" vertical="center" wrapText="1"/>
    </xf>
    <xf numFmtId="0" fontId="42" fillId="8" borderId="8" xfId="146" applyFont="1" applyFill="1" applyBorder="1" applyAlignment="1">
      <alignment horizontal="left" vertical="center" wrapText="1"/>
    </xf>
    <xf numFmtId="0" fontId="42" fillId="8" borderId="7" xfId="146" applyFont="1" applyFill="1" applyBorder="1" applyAlignment="1">
      <alignment horizontal="left" vertical="center" wrapText="1"/>
    </xf>
    <xf numFmtId="0" fontId="42" fillId="8" borderId="6" xfId="146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right" vertical="center" wrapText="1"/>
    </xf>
    <xf numFmtId="0" fontId="6" fillId="7" borderId="0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8" fillId="0" borderId="5" xfId="160" applyFont="1" applyBorder="1" applyAlignment="1">
      <alignment horizontal="center" vertical="center"/>
    </xf>
    <xf numFmtId="171" fontId="38" fillId="0" borderId="2" xfId="381" applyNumberFormat="1" applyFont="1" applyBorder="1" applyAlignment="1">
      <alignment horizontal="center" vertical="center"/>
    </xf>
    <xf numFmtId="0" fontId="38" fillId="0" borderId="4" xfId="160" applyFont="1" applyBorder="1" applyAlignment="1">
      <alignment horizontal="center" vertical="center"/>
    </xf>
    <xf numFmtId="170" fontId="38" fillId="0" borderId="7" xfId="381" applyNumberFormat="1" applyFont="1" applyBorder="1" applyAlignment="1">
      <alignment horizontal="left" vertical="center"/>
    </xf>
    <xf numFmtId="0" fontId="55" fillId="0" borderId="5" xfId="160" applyFont="1" applyBorder="1" applyAlignment="1">
      <alignment horizontal="center" vertical="center"/>
    </xf>
    <xf numFmtId="10" fontId="55" fillId="0" borderId="2" xfId="253" applyNumberFormat="1" applyFont="1" applyBorder="1" applyAlignment="1">
      <alignment horizontal="center" vertical="center"/>
    </xf>
    <xf numFmtId="10" fontId="55" fillId="0" borderId="0" xfId="253" applyNumberFormat="1" applyFont="1" applyBorder="1" applyAlignment="1">
      <alignment horizontal="center" vertical="center"/>
    </xf>
    <xf numFmtId="0" fontId="57" fillId="15" borderId="10" xfId="160" applyFont="1" applyFill="1" applyBorder="1" applyAlignment="1">
      <alignment horizontal="center" vertical="top" wrapText="1"/>
    </xf>
    <xf numFmtId="0" fontId="57" fillId="15" borderId="11" xfId="160" applyFont="1" applyFill="1" applyBorder="1" applyAlignment="1">
      <alignment horizontal="center" vertical="top" wrapText="1"/>
    </xf>
    <xf numFmtId="0" fontId="57" fillId="15" borderId="9" xfId="160" applyFont="1" applyFill="1" applyBorder="1" applyAlignment="1">
      <alignment horizontal="center" vertical="top" wrapText="1"/>
    </xf>
    <xf numFmtId="0" fontId="56" fillId="14" borderId="10" xfId="160" applyFont="1" applyFill="1" applyBorder="1" applyAlignment="1">
      <alignment horizontal="left" vertical="top" wrapText="1"/>
    </xf>
    <xf numFmtId="0" fontId="56" fillId="14" borderId="11" xfId="160" applyFont="1" applyFill="1" applyBorder="1" applyAlignment="1">
      <alignment horizontal="left" vertical="top" wrapText="1"/>
    </xf>
    <xf numFmtId="0" fontId="56" fillId="14" borderId="9" xfId="160" applyFont="1" applyFill="1" applyBorder="1" applyAlignment="1">
      <alignment horizontal="left" vertical="top" wrapText="1"/>
    </xf>
    <xf numFmtId="10" fontId="56" fillId="14" borderId="10" xfId="160" applyNumberFormat="1" applyFont="1" applyFill="1" applyBorder="1" applyAlignment="1">
      <alignment horizontal="center" vertical="top" wrapText="1"/>
    </xf>
    <xf numFmtId="10" fontId="56" fillId="14" borderId="11" xfId="160" applyNumberFormat="1" applyFont="1" applyFill="1" applyBorder="1" applyAlignment="1">
      <alignment horizontal="center" vertical="top" wrapText="1"/>
    </xf>
    <xf numFmtId="10" fontId="56" fillId="14" borderId="9" xfId="160" applyNumberFormat="1" applyFont="1" applyFill="1" applyBorder="1" applyAlignment="1">
      <alignment horizontal="center" vertical="top" wrapText="1"/>
    </xf>
    <xf numFmtId="0" fontId="56" fillId="14" borderId="12" xfId="160" applyFont="1" applyFill="1" applyBorder="1" applyAlignment="1">
      <alignment horizontal="left" vertical="top" wrapText="1"/>
    </xf>
    <xf numFmtId="10" fontId="56" fillId="14" borderId="12" xfId="160" applyNumberFormat="1" applyFont="1" applyFill="1" applyBorder="1" applyAlignment="1">
      <alignment horizontal="center" vertical="top" wrapText="1"/>
    </xf>
    <xf numFmtId="0" fontId="57" fillId="15" borderId="12" xfId="160" applyFont="1" applyFill="1" applyBorder="1" applyAlignment="1">
      <alignment horizontal="center" vertical="top" wrapText="1"/>
    </xf>
    <xf numFmtId="0" fontId="58" fillId="15" borderId="10" xfId="160" applyFont="1" applyFill="1" applyBorder="1" applyAlignment="1">
      <alignment horizontal="center" vertical="top" wrapText="1"/>
    </xf>
    <xf numFmtId="0" fontId="58" fillId="15" borderId="11" xfId="160" applyFont="1" applyFill="1" applyBorder="1" applyAlignment="1">
      <alignment horizontal="center" vertical="top" wrapText="1"/>
    </xf>
    <xf numFmtId="0" fontId="58" fillId="15" borderId="9" xfId="160" applyFont="1" applyFill="1" applyBorder="1" applyAlignment="1">
      <alignment horizontal="center" vertical="top" wrapText="1"/>
    </xf>
  </cellXfs>
  <cellStyles count="383">
    <cellStyle name="Moeda" xfId="1" builtinId="4"/>
    <cellStyle name="Moeda 2" xfId="2"/>
    <cellStyle name="Normal" xfId="0" builtinId="0"/>
    <cellStyle name="Normal 2" xfId="3"/>
    <cellStyle name="Normal 2 10" xfId="4"/>
    <cellStyle name="Normal 2 11" xfId="5"/>
    <cellStyle name="Normal 2 12" xfId="6"/>
    <cellStyle name="Normal 2 13" xfId="7"/>
    <cellStyle name="Normal 2 14" xfId="8"/>
    <cellStyle name="Normal 2 15" xfId="9"/>
    <cellStyle name="Normal 2 16" xfId="10"/>
    <cellStyle name="Normal 2 17" xfId="11"/>
    <cellStyle name="Normal 2 18" xfId="12"/>
    <cellStyle name="Normal 2 19" xfId="13"/>
    <cellStyle name="Normal 2 2" xfId="14"/>
    <cellStyle name="Normal 2 2 10" xfId="15"/>
    <cellStyle name="Normal 2 2 11" xfId="16"/>
    <cellStyle name="Normal 2 2 12" xfId="17"/>
    <cellStyle name="Normal 2 2 13" xfId="18"/>
    <cellStyle name="Normal 2 2 14" xfId="19"/>
    <cellStyle name="Normal 2 2 15" xfId="20"/>
    <cellStyle name="Normal 2 2 16" xfId="21"/>
    <cellStyle name="Normal 2 2 17" xfId="22"/>
    <cellStyle name="Normal 2 2 18" xfId="23"/>
    <cellStyle name="Normal 2 2 19" xfId="24"/>
    <cellStyle name="Normal 2 2 2" xfId="25"/>
    <cellStyle name="Normal 2 2 20" xfId="26"/>
    <cellStyle name="Normal 2 2 3" xfId="27"/>
    <cellStyle name="Normal 2 2 4" xfId="28"/>
    <cellStyle name="Normal 2 2 5" xfId="29"/>
    <cellStyle name="Normal 2 2 6" xfId="30"/>
    <cellStyle name="Normal 2 2 7" xfId="31"/>
    <cellStyle name="Normal 2 2 8" xfId="32"/>
    <cellStyle name="Normal 2 2 9" xfId="33"/>
    <cellStyle name="Normal 2 20" xfId="34"/>
    <cellStyle name="Normal 2 21" xfId="35"/>
    <cellStyle name="Normal 2 22" xfId="36"/>
    <cellStyle name="Normal 2 23" xfId="37"/>
    <cellStyle name="Normal 2 24" xfId="38"/>
    <cellStyle name="Normal 2 25" xfId="39"/>
    <cellStyle name="Normal 2 26" xfId="40"/>
    <cellStyle name="Normal 2 27" xfId="41"/>
    <cellStyle name="Normal 2 3" xfId="42"/>
    <cellStyle name="Normal 2 3 10" xfId="43"/>
    <cellStyle name="Normal 2 3 11" xfId="44"/>
    <cellStyle name="Normal 2 3 12" xfId="45"/>
    <cellStyle name="Normal 2 3 13" xfId="46"/>
    <cellStyle name="Normal 2 3 14" xfId="47"/>
    <cellStyle name="Normal 2 3 15" xfId="48"/>
    <cellStyle name="Normal 2 3 16" xfId="49"/>
    <cellStyle name="Normal 2 3 17" xfId="50"/>
    <cellStyle name="Normal 2 3 18" xfId="51"/>
    <cellStyle name="Normal 2 3 19" xfId="52"/>
    <cellStyle name="Normal 2 3 2" xfId="53"/>
    <cellStyle name="Normal 2 3 20" xfId="54"/>
    <cellStyle name="Normal 2 3 3" xfId="55"/>
    <cellStyle name="Normal 2 3 4" xfId="56"/>
    <cellStyle name="Normal 2 3 5" xfId="57"/>
    <cellStyle name="Normal 2 3 6" xfId="58"/>
    <cellStyle name="Normal 2 3 7" xfId="59"/>
    <cellStyle name="Normal 2 3 8" xfId="60"/>
    <cellStyle name="Normal 2 3 9" xfId="61"/>
    <cellStyle name="Normal 2 4" xfId="62"/>
    <cellStyle name="Normal 2 4 10" xfId="63"/>
    <cellStyle name="Normal 2 4 11" xfId="64"/>
    <cellStyle name="Normal 2 4 12" xfId="65"/>
    <cellStyle name="Normal 2 4 13" xfId="66"/>
    <cellStyle name="Normal 2 4 14" xfId="67"/>
    <cellStyle name="Normal 2 4 15" xfId="68"/>
    <cellStyle name="Normal 2 4 16" xfId="69"/>
    <cellStyle name="Normal 2 4 17" xfId="70"/>
    <cellStyle name="Normal 2 4 18" xfId="71"/>
    <cellStyle name="Normal 2 4 19" xfId="72"/>
    <cellStyle name="Normal 2 4 2" xfId="73"/>
    <cellStyle name="Normal 2 4 20" xfId="74"/>
    <cellStyle name="Normal 2 4 3" xfId="75"/>
    <cellStyle name="Normal 2 4 4" xfId="76"/>
    <cellStyle name="Normal 2 4 5" xfId="77"/>
    <cellStyle name="Normal 2 4 6" xfId="78"/>
    <cellStyle name="Normal 2 4 7" xfId="79"/>
    <cellStyle name="Normal 2 4 8" xfId="80"/>
    <cellStyle name="Normal 2 4 9" xfId="81"/>
    <cellStyle name="Normal 2 5" xfId="82"/>
    <cellStyle name="Normal 2 5 10" xfId="83"/>
    <cellStyle name="Normal 2 5 11" xfId="84"/>
    <cellStyle name="Normal 2 5 12" xfId="85"/>
    <cellStyle name="Normal 2 5 13" xfId="86"/>
    <cellStyle name="Normal 2 5 14" xfId="87"/>
    <cellStyle name="Normal 2 5 15" xfId="88"/>
    <cellStyle name="Normal 2 5 16" xfId="89"/>
    <cellStyle name="Normal 2 5 17" xfId="90"/>
    <cellStyle name="Normal 2 5 18" xfId="91"/>
    <cellStyle name="Normal 2 5 19" xfId="92"/>
    <cellStyle name="Normal 2 5 2" xfId="93"/>
    <cellStyle name="Normal 2 5 20" xfId="94"/>
    <cellStyle name="Normal 2 5 3" xfId="95"/>
    <cellStyle name="Normal 2 5 4" xfId="96"/>
    <cellStyle name="Normal 2 5 5" xfId="97"/>
    <cellStyle name="Normal 2 5 6" xfId="98"/>
    <cellStyle name="Normal 2 5 7" xfId="99"/>
    <cellStyle name="Normal 2 5 8" xfId="100"/>
    <cellStyle name="Normal 2 5 9" xfId="101"/>
    <cellStyle name="Normal 2 6" xfId="102"/>
    <cellStyle name="Normal 2 6 10" xfId="103"/>
    <cellStyle name="Normal 2 6 11" xfId="104"/>
    <cellStyle name="Normal 2 6 12" xfId="105"/>
    <cellStyle name="Normal 2 6 13" xfId="106"/>
    <cellStyle name="Normal 2 6 14" xfId="107"/>
    <cellStyle name="Normal 2 6 15" xfId="108"/>
    <cellStyle name="Normal 2 6 16" xfId="109"/>
    <cellStyle name="Normal 2 6 17" xfId="110"/>
    <cellStyle name="Normal 2 6 18" xfId="111"/>
    <cellStyle name="Normal 2 6 19" xfId="112"/>
    <cellStyle name="Normal 2 6 2" xfId="113"/>
    <cellStyle name="Normal 2 6 20" xfId="114"/>
    <cellStyle name="Normal 2 6 3" xfId="115"/>
    <cellStyle name="Normal 2 6 4" xfId="116"/>
    <cellStyle name="Normal 2 6 5" xfId="117"/>
    <cellStyle name="Normal 2 6 6" xfId="118"/>
    <cellStyle name="Normal 2 6 7" xfId="119"/>
    <cellStyle name="Normal 2 6 8" xfId="120"/>
    <cellStyle name="Normal 2 6 9" xfId="121"/>
    <cellStyle name="Normal 2 7" xfId="122"/>
    <cellStyle name="Normal 2 7 10" xfId="123"/>
    <cellStyle name="Normal 2 7 11" xfId="124"/>
    <cellStyle name="Normal 2 7 12" xfId="125"/>
    <cellStyle name="Normal 2 7 13" xfId="126"/>
    <cellStyle name="Normal 2 7 14" xfId="127"/>
    <cellStyle name="Normal 2 7 15" xfId="128"/>
    <cellStyle name="Normal 2 7 16" xfId="129"/>
    <cellStyle name="Normal 2 7 17" xfId="130"/>
    <cellStyle name="Normal 2 7 18" xfId="131"/>
    <cellStyle name="Normal 2 7 19" xfId="132"/>
    <cellStyle name="Normal 2 7 2" xfId="133"/>
    <cellStyle name="Normal 2 7 20" xfId="134"/>
    <cellStyle name="Normal 2 7 3" xfId="135"/>
    <cellStyle name="Normal 2 7 4" xfId="136"/>
    <cellStyle name="Normal 2 7 5" xfId="137"/>
    <cellStyle name="Normal 2 7 6" xfId="138"/>
    <cellStyle name="Normal 2 7 7" xfId="139"/>
    <cellStyle name="Normal 2 7 8" xfId="140"/>
    <cellStyle name="Normal 2 7 9" xfId="141"/>
    <cellStyle name="Normal 2 8" xfId="142"/>
    <cellStyle name="Normal 2 9" xfId="143"/>
    <cellStyle name="Normal 2_Planilha Valença" xfId="144"/>
    <cellStyle name="Normal 2_Planilha Valença 2" xfId="145"/>
    <cellStyle name="Normal 29" xfId="146"/>
    <cellStyle name="Normal 3" xfId="147"/>
    <cellStyle name="Normal 3 10" xfId="148"/>
    <cellStyle name="Normal 3 11" xfId="149"/>
    <cellStyle name="Normal 3 12" xfId="150"/>
    <cellStyle name="Normal 3 13" xfId="151"/>
    <cellStyle name="Normal 3 14" xfId="152"/>
    <cellStyle name="Normal 3 15" xfId="153"/>
    <cellStyle name="Normal 3 16" xfId="154"/>
    <cellStyle name="Normal 3 17" xfId="155"/>
    <cellStyle name="Normal 3 18" xfId="156"/>
    <cellStyle name="Normal 3 19" xfId="157"/>
    <cellStyle name="Normal 3 2" xfId="158"/>
    <cellStyle name="Normal 3 20" xfId="159"/>
    <cellStyle name="Normal 3 21" xfId="160"/>
    <cellStyle name="Normal 3 3" xfId="161"/>
    <cellStyle name="Normal 3 4" xfId="162"/>
    <cellStyle name="Normal 3 5" xfId="163"/>
    <cellStyle name="Normal 3 6" xfId="164"/>
    <cellStyle name="Normal 3 7" xfId="165"/>
    <cellStyle name="Normal 3 8" xfId="166"/>
    <cellStyle name="Normal 3 9" xfId="167"/>
    <cellStyle name="Normal 4" xfId="168"/>
    <cellStyle name="Normal 4 10" xfId="169"/>
    <cellStyle name="Normal 4 11" xfId="170"/>
    <cellStyle name="Normal 4 12" xfId="171"/>
    <cellStyle name="Normal 4 13" xfId="172"/>
    <cellStyle name="Normal 4 14" xfId="173"/>
    <cellStyle name="Normal 4 15" xfId="174"/>
    <cellStyle name="Normal 4 16" xfId="175"/>
    <cellStyle name="Normal 4 17" xfId="176"/>
    <cellStyle name="Normal 4 18" xfId="177"/>
    <cellStyle name="Normal 4 19" xfId="178"/>
    <cellStyle name="Normal 4 2" xfId="179"/>
    <cellStyle name="Normal 4 20" xfId="180"/>
    <cellStyle name="Normal 4 3" xfId="181"/>
    <cellStyle name="Normal 4 4" xfId="182"/>
    <cellStyle name="Normal 4 5" xfId="183"/>
    <cellStyle name="Normal 4 6" xfId="184"/>
    <cellStyle name="Normal 4 7" xfId="185"/>
    <cellStyle name="Normal 4 8" xfId="186"/>
    <cellStyle name="Normal 4 9" xfId="187"/>
    <cellStyle name="Normal 5" xfId="188"/>
    <cellStyle name="Normal 5 10" xfId="189"/>
    <cellStyle name="Normal 5 11" xfId="190"/>
    <cellStyle name="Normal 5 12" xfId="191"/>
    <cellStyle name="Normal 5 13" xfId="192"/>
    <cellStyle name="Normal 5 14" xfId="193"/>
    <cellStyle name="Normal 5 15" xfId="194"/>
    <cellStyle name="Normal 5 16" xfId="195"/>
    <cellStyle name="Normal 5 17" xfId="196"/>
    <cellStyle name="Normal 5 18" xfId="197"/>
    <cellStyle name="Normal 5 19" xfId="198"/>
    <cellStyle name="Normal 5 2" xfId="199"/>
    <cellStyle name="Normal 5 20" xfId="200"/>
    <cellStyle name="Normal 5 3" xfId="201"/>
    <cellStyle name="Normal 5 4" xfId="202"/>
    <cellStyle name="Normal 5 5" xfId="203"/>
    <cellStyle name="Normal 5 6" xfId="204"/>
    <cellStyle name="Normal 5 7" xfId="205"/>
    <cellStyle name="Normal 5 8" xfId="206"/>
    <cellStyle name="Normal 5 9" xfId="207"/>
    <cellStyle name="Normal 6" xfId="208"/>
    <cellStyle name="Normal 6 10" xfId="209"/>
    <cellStyle name="Normal 6 11" xfId="210"/>
    <cellStyle name="Normal 6 12" xfId="211"/>
    <cellStyle name="Normal 6 13" xfId="212"/>
    <cellStyle name="Normal 6 14" xfId="213"/>
    <cellStyle name="Normal 6 15" xfId="214"/>
    <cellStyle name="Normal 6 16" xfId="215"/>
    <cellStyle name="Normal 6 17" xfId="216"/>
    <cellStyle name="Normal 6 18" xfId="217"/>
    <cellStyle name="Normal 6 19" xfId="218"/>
    <cellStyle name="Normal 6 2" xfId="219"/>
    <cellStyle name="Normal 6 20" xfId="220"/>
    <cellStyle name="Normal 6 3" xfId="221"/>
    <cellStyle name="Normal 6 4" xfId="222"/>
    <cellStyle name="Normal 6 5" xfId="223"/>
    <cellStyle name="Normal 6 6" xfId="224"/>
    <cellStyle name="Normal 6 7" xfId="225"/>
    <cellStyle name="Normal 6 8" xfId="226"/>
    <cellStyle name="Normal 6 9" xfId="227"/>
    <cellStyle name="Normal 7" xfId="228"/>
    <cellStyle name="Normal 7 10" xfId="229"/>
    <cellStyle name="Normal 7 11" xfId="230"/>
    <cellStyle name="Normal 7 12" xfId="231"/>
    <cellStyle name="Normal 7 13" xfId="232"/>
    <cellStyle name="Normal 7 14" xfId="233"/>
    <cellStyle name="Normal 7 15" xfId="234"/>
    <cellStyle name="Normal 7 16" xfId="235"/>
    <cellStyle name="Normal 7 17" xfId="236"/>
    <cellStyle name="Normal 7 18" xfId="237"/>
    <cellStyle name="Normal 7 19" xfId="238"/>
    <cellStyle name="Normal 7 2" xfId="239"/>
    <cellStyle name="Normal 7 20" xfId="240"/>
    <cellStyle name="Normal 7 3" xfId="241"/>
    <cellStyle name="Normal 7 4" xfId="242"/>
    <cellStyle name="Normal 7 5" xfId="243"/>
    <cellStyle name="Normal 7 6" xfId="244"/>
    <cellStyle name="Normal 7 7" xfId="245"/>
    <cellStyle name="Normal 7 8" xfId="246"/>
    <cellStyle name="Normal 7 9" xfId="247"/>
    <cellStyle name="Normal 8" xfId="248"/>
    <cellStyle name="Normal 9" xfId="249"/>
    <cellStyle name="Normal_ORÇAMENTO-HAB" xfId="250"/>
    <cellStyle name="Porcentagem" xfId="251" builtinId="5"/>
    <cellStyle name="Porcentagem 2" xfId="252"/>
    <cellStyle name="Porcentagem 2 2" xfId="253"/>
    <cellStyle name="Porcentagem 2 3" xfId="254"/>
    <cellStyle name="Separador de milhares 10" xfId="256"/>
    <cellStyle name="Separador de milhares 2" xfId="257"/>
    <cellStyle name="Separador de milhares 2 10" xfId="258"/>
    <cellStyle name="Separador de milhares 2 11" xfId="259"/>
    <cellStyle name="Separador de milhares 2 12" xfId="260"/>
    <cellStyle name="Separador de milhares 2 13" xfId="261"/>
    <cellStyle name="Separador de milhares 2 14" xfId="262"/>
    <cellStyle name="Separador de milhares 2 15" xfId="263"/>
    <cellStyle name="Separador de milhares 2 16" xfId="264"/>
    <cellStyle name="Separador de milhares 2 17" xfId="265"/>
    <cellStyle name="Separador de milhares 2 18" xfId="266"/>
    <cellStyle name="Separador de milhares 2 19" xfId="267"/>
    <cellStyle name="Separador de milhares 2 2" xfId="268"/>
    <cellStyle name="Separador de milhares 2 20" xfId="269"/>
    <cellStyle name="Separador de milhares 2 21" xfId="270"/>
    <cellStyle name="Separador de milhares 2 3" xfId="271"/>
    <cellStyle name="Separador de milhares 2 4" xfId="272"/>
    <cellStyle name="Separador de milhares 2 5" xfId="273"/>
    <cellStyle name="Separador de milhares 2 6" xfId="274"/>
    <cellStyle name="Separador de milhares 2 7" xfId="275"/>
    <cellStyle name="Separador de milhares 2 8" xfId="276"/>
    <cellStyle name="Separador de milhares 2 9" xfId="277"/>
    <cellStyle name="Separador de milhares 29" xfId="278"/>
    <cellStyle name="Separador de milhares 3" xfId="279"/>
    <cellStyle name="Separador de milhares 3 10" xfId="280"/>
    <cellStyle name="Separador de milhares 3 11" xfId="281"/>
    <cellStyle name="Separador de milhares 3 12" xfId="282"/>
    <cellStyle name="Separador de milhares 3 13" xfId="283"/>
    <cellStyle name="Separador de milhares 3 14" xfId="284"/>
    <cellStyle name="Separador de milhares 3 15" xfId="285"/>
    <cellStyle name="Separador de milhares 3 16" xfId="286"/>
    <cellStyle name="Separador de milhares 3 17" xfId="287"/>
    <cellStyle name="Separador de milhares 3 18" xfId="288"/>
    <cellStyle name="Separador de milhares 3 19" xfId="289"/>
    <cellStyle name="Separador de milhares 3 2" xfId="290"/>
    <cellStyle name="Separador de milhares 3 20" xfId="291"/>
    <cellStyle name="Separador de milhares 3 3" xfId="292"/>
    <cellStyle name="Separador de milhares 3 4" xfId="293"/>
    <cellStyle name="Separador de milhares 3 5" xfId="294"/>
    <cellStyle name="Separador de milhares 3 6" xfId="295"/>
    <cellStyle name="Separador de milhares 3 7" xfId="296"/>
    <cellStyle name="Separador de milhares 3 8" xfId="297"/>
    <cellStyle name="Separador de milhares 3 9" xfId="298"/>
    <cellStyle name="Separador de milhares 4" xfId="299"/>
    <cellStyle name="Separador de milhares 4 10" xfId="300"/>
    <cellStyle name="Separador de milhares 4 11" xfId="301"/>
    <cellStyle name="Separador de milhares 4 12" xfId="302"/>
    <cellStyle name="Separador de milhares 4 13" xfId="303"/>
    <cellStyle name="Separador de milhares 4 14" xfId="304"/>
    <cellStyle name="Separador de milhares 4 15" xfId="305"/>
    <cellStyle name="Separador de milhares 4 16" xfId="306"/>
    <cellStyle name="Separador de milhares 4 17" xfId="307"/>
    <cellStyle name="Separador de milhares 4 18" xfId="308"/>
    <cellStyle name="Separador de milhares 4 19" xfId="309"/>
    <cellStyle name="Separador de milhares 4 2" xfId="310"/>
    <cellStyle name="Separador de milhares 4 20" xfId="311"/>
    <cellStyle name="Separador de milhares 4 3" xfId="312"/>
    <cellStyle name="Separador de milhares 4 4" xfId="313"/>
    <cellStyle name="Separador de milhares 4 5" xfId="314"/>
    <cellStyle name="Separador de milhares 4 6" xfId="315"/>
    <cellStyle name="Separador de milhares 4 7" xfId="316"/>
    <cellStyle name="Separador de milhares 4 8" xfId="317"/>
    <cellStyle name="Separador de milhares 4 9" xfId="318"/>
    <cellStyle name="Separador de milhares 5" xfId="319"/>
    <cellStyle name="Separador de milhares 5 10" xfId="320"/>
    <cellStyle name="Separador de milhares 5 11" xfId="321"/>
    <cellStyle name="Separador de milhares 5 12" xfId="322"/>
    <cellStyle name="Separador de milhares 5 13" xfId="323"/>
    <cellStyle name="Separador de milhares 5 14" xfId="324"/>
    <cellStyle name="Separador de milhares 5 15" xfId="325"/>
    <cellStyle name="Separador de milhares 5 16" xfId="326"/>
    <cellStyle name="Separador de milhares 5 17" xfId="327"/>
    <cellStyle name="Separador de milhares 5 18" xfId="328"/>
    <cellStyle name="Separador de milhares 5 19" xfId="329"/>
    <cellStyle name="Separador de milhares 5 2" xfId="330"/>
    <cellStyle name="Separador de milhares 5 20" xfId="331"/>
    <cellStyle name="Separador de milhares 5 3" xfId="332"/>
    <cellStyle name="Separador de milhares 5 4" xfId="333"/>
    <cellStyle name="Separador de milhares 5 5" xfId="334"/>
    <cellStyle name="Separador de milhares 5 6" xfId="335"/>
    <cellStyle name="Separador de milhares 5 7" xfId="336"/>
    <cellStyle name="Separador de milhares 5 8" xfId="337"/>
    <cellStyle name="Separador de milhares 5 9" xfId="338"/>
    <cellStyle name="Separador de milhares 6" xfId="339"/>
    <cellStyle name="Separador de milhares 6 10" xfId="340"/>
    <cellStyle name="Separador de milhares 6 11" xfId="341"/>
    <cellStyle name="Separador de milhares 6 12" xfId="342"/>
    <cellStyle name="Separador de milhares 6 13" xfId="343"/>
    <cellStyle name="Separador de milhares 6 14" xfId="344"/>
    <cellStyle name="Separador de milhares 6 15" xfId="345"/>
    <cellStyle name="Separador de milhares 6 16" xfId="346"/>
    <cellStyle name="Separador de milhares 6 17" xfId="347"/>
    <cellStyle name="Separador de milhares 6 18" xfId="348"/>
    <cellStyle name="Separador de milhares 6 19" xfId="349"/>
    <cellStyle name="Separador de milhares 6 2" xfId="350"/>
    <cellStyle name="Separador de milhares 6 20" xfId="351"/>
    <cellStyle name="Separador de milhares 6 3" xfId="352"/>
    <cellStyle name="Separador de milhares 6 4" xfId="353"/>
    <cellStyle name="Separador de milhares 6 5" xfId="354"/>
    <cellStyle name="Separador de milhares 6 6" xfId="355"/>
    <cellStyle name="Separador de milhares 6 7" xfId="356"/>
    <cellStyle name="Separador de milhares 6 8" xfId="357"/>
    <cellStyle name="Separador de milhares 6 9" xfId="358"/>
    <cellStyle name="Separador de milhares 7" xfId="359"/>
    <cellStyle name="Separador de milhares 7 10" xfId="360"/>
    <cellStyle name="Separador de milhares 7 11" xfId="361"/>
    <cellStyle name="Separador de milhares 7 12" xfId="362"/>
    <cellStyle name="Separador de milhares 7 13" xfId="363"/>
    <cellStyle name="Separador de milhares 7 14" xfId="364"/>
    <cellStyle name="Separador de milhares 7 15" xfId="365"/>
    <cellStyle name="Separador de milhares 7 16" xfId="366"/>
    <cellStyle name="Separador de milhares 7 17" xfId="367"/>
    <cellStyle name="Separador de milhares 7 18" xfId="368"/>
    <cellStyle name="Separador de milhares 7 19" xfId="369"/>
    <cellStyle name="Separador de milhares 7 2" xfId="370"/>
    <cellStyle name="Separador de milhares 7 20" xfId="371"/>
    <cellStyle name="Separador de milhares 7 3" xfId="372"/>
    <cellStyle name="Separador de milhares 7 4" xfId="373"/>
    <cellStyle name="Separador de milhares 7 5" xfId="374"/>
    <cellStyle name="Separador de milhares 7 6" xfId="375"/>
    <cellStyle name="Separador de milhares 7 7" xfId="376"/>
    <cellStyle name="Separador de milhares 7 8" xfId="377"/>
    <cellStyle name="Separador de milhares 7 9" xfId="378"/>
    <cellStyle name="Separador de milhares 8" xfId="379"/>
    <cellStyle name="Separador de milhares 9" xfId="380"/>
    <cellStyle name="Separador de milhares 9 2" xfId="381"/>
    <cellStyle name="Vírgula" xfId="255" builtinId="3"/>
    <cellStyle name="Vírgula 2" xfId="3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57150</xdr:rowOff>
    </xdr:from>
    <xdr:to>
      <xdr:col>2</xdr:col>
      <xdr:colOff>1895475</xdr:colOff>
      <xdr:row>7</xdr:row>
      <xdr:rowOff>9525</xdr:rowOff>
    </xdr:to>
    <xdr:pic>
      <xdr:nvPicPr>
        <xdr:cNvPr id="365632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285750"/>
          <a:ext cx="23526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1904999</xdr:colOff>
      <xdr:row>1</xdr:row>
      <xdr:rowOff>1</xdr:rowOff>
    </xdr:from>
    <xdr:to>
      <xdr:col>4</xdr:col>
      <xdr:colOff>753139</xdr:colOff>
      <xdr:row>8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2768894" y="232588"/>
          <a:ext cx="2580611" cy="14509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2400" b="1" i="0" strike="noStrike">
              <a:solidFill>
                <a:srgbClr val="000000"/>
              </a:solidFill>
              <a:latin typeface="Arial Narrow"/>
            </a:rPr>
            <a:t>SECRETARIA DE ESTADO DA SAÚDE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4150179</xdr:colOff>
      <xdr:row>1</xdr:row>
      <xdr:rowOff>13608</xdr:rowOff>
    </xdr:from>
    <xdr:to>
      <xdr:col>6</xdr:col>
      <xdr:colOff>0</xdr:colOff>
      <xdr:row>7</xdr:row>
      <xdr:rowOff>13607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53000" y="244929"/>
          <a:ext cx="2952750" cy="1387928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2400" b="1" i="0" strike="noStrike">
              <a:solidFill>
                <a:srgbClr val="000000"/>
              </a:solidFill>
              <a:latin typeface="Arial Narrow"/>
            </a:rPr>
            <a:t>SECRETARIA DE ESTADO</a:t>
          </a:r>
          <a:r>
            <a:rPr lang="pt-BR" sz="2400" b="1" i="0" strike="noStrike" baseline="0">
              <a:solidFill>
                <a:srgbClr val="000000"/>
              </a:solidFill>
              <a:latin typeface="Arial Narrow"/>
            </a:rPr>
            <a:t> DA SAÚDE</a:t>
          </a:r>
          <a:endParaRPr lang="pt-BR" sz="2400" b="1" i="0" strike="noStrike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1</xdr:col>
      <xdr:colOff>54429</xdr:colOff>
      <xdr:row>1</xdr:row>
      <xdr:rowOff>68036</xdr:rowOff>
    </xdr:from>
    <xdr:to>
      <xdr:col>2</xdr:col>
      <xdr:colOff>4152900</xdr:colOff>
      <xdr:row>6</xdr:row>
      <xdr:rowOff>180975</xdr:rowOff>
    </xdr:to>
    <xdr:pic>
      <xdr:nvPicPr>
        <xdr:cNvPr id="366657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393" y="299357"/>
          <a:ext cx="4588328" cy="1269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16144</xdr:colOff>
      <xdr:row>1</xdr:row>
      <xdr:rowOff>16143</xdr:rowOff>
    </xdr:from>
    <xdr:to>
      <xdr:col>4</xdr:col>
      <xdr:colOff>1145</xdr:colOff>
      <xdr:row>6</xdr:row>
      <xdr:rowOff>218042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686837" y="211233"/>
          <a:ext cx="3760573" cy="134949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lnSpc>
              <a:spcPts val="2400"/>
            </a:lnSpc>
            <a:defRPr sz="1000"/>
          </a:pPr>
          <a:r>
            <a:rPr lang="pt-BR" sz="2200" b="1" i="0" strike="noStrike">
              <a:solidFill>
                <a:srgbClr val="000000"/>
              </a:solidFill>
              <a:latin typeface="Arial Narrow"/>
            </a:rPr>
            <a:t>SECRETARIA DE ESTADO DA SAÚDE</a:t>
          </a: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1</xdr:col>
      <xdr:colOff>3409950</xdr:colOff>
      <xdr:row>6</xdr:row>
      <xdr:rowOff>190500</xdr:rowOff>
    </xdr:to>
    <xdr:pic>
      <xdr:nvPicPr>
        <xdr:cNvPr id="367681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304800"/>
          <a:ext cx="36671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1406598</xdr:colOff>
      <xdr:row>1</xdr:row>
      <xdr:rowOff>44303</xdr:rowOff>
    </xdr:from>
    <xdr:to>
      <xdr:col>3</xdr:col>
      <xdr:colOff>11076</xdr:colOff>
      <xdr:row>6</xdr:row>
      <xdr:rowOff>210435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835348" y="276890"/>
          <a:ext cx="2204042" cy="1329068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/>
          <a:r>
            <a:rPr lang="pt-BR" sz="2000" b="1" i="0">
              <a:effectLst/>
              <a:latin typeface="+mn-lt"/>
              <a:ea typeface="+mn-ea"/>
              <a:cs typeface="+mn-cs"/>
            </a:rPr>
            <a:t>SECRETARIA DE ESTADO DA SAÚDE</a:t>
          </a:r>
          <a:endParaRPr lang="pt-BR" sz="2000">
            <a:effectLst/>
          </a:endParaRPr>
        </a:p>
      </xdr:txBody>
    </xdr:sp>
    <xdr:clientData/>
  </xdr:twoCellAnchor>
  <xdr:twoCellAnchor>
    <xdr:from>
      <xdr:col>1</xdr:col>
      <xdr:colOff>22151</xdr:colOff>
      <xdr:row>1</xdr:row>
      <xdr:rowOff>55849</xdr:rowOff>
    </xdr:from>
    <xdr:to>
      <xdr:col>2</xdr:col>
      <xdr:colOff>1400174</xdr:colOff>
      <xdr:row>6</xdr:row>
      <xdr:rowOff>47625</xdr:rowOff>
    </xdr:to>
    <xdr:pic>
      <xdr:nvPicPr>
        <xdr:cNvPr id="368705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2267" y="288436"/>
          <a:ext cx="2496657" cy="1154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18</xdr:row>
      <xdr:rowOff>47625</xdr:rowOff>
    </xdr:from>
    <xdr:to>
      <xdr:col>12</xdr:col>
      <xdr:colOff>19050</xdr:colOff>
      <xdr:row>29</xdr:row>
      <xdr:rowOff>133350</xdr:rowOff>
    </xdr:to>
    <xdr:pic>
      <xdr:nvPicPr>
        <xdr:cNvPr id="369728" name="Objeto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2531" t="-5362" r="-2596" b="-7764"/>
        <a:stretch>
          <a:fillRect/>
        </a:stretch>
      </xdr:blipFill>
      <xdr:spPr bwMode="auto">
        <a:xfrm>
          <a:off x="609600" y="4619625"/>
          <a:ext cx="441007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0</xdr:row>
      <xdr:rowOff>28575</xdr:rowOff>
    </xdr:from>
    <xdr:to>
      <xdr:col>3</xdr:col>
      <xdr:colOff>352425</xdr:colOff>
      <xdr:row>2</xdr:row>
      <xdr:rowOff>285750</xdr:rowOff>
    </xdr:to>
    <xdr:pic>
      <xdr:nvPicPr>
        <xdr:cNvPr id="369729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28575"/>
          <a:ext cx="1476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2"/>
  <sheetViews>
    <sheetView tabSelected="1" view="pageBreakPreview" topLeftCell="A85" zoomScale="96" zoomScaleSheetLayoutView="96" workbookViewId="0">
      <selection activeCell="E97" sqref="E97"/>
    </sheetView>
  </sheetViews>
  <sheetFormatPr defaultRowHeight="18" customHeight="1" x14ac:dyDescent="0.25"/>
  <cols>
    <col min="1" max="1" width="4.7109375" style="23" customWidth="1"/>
    <col min="2" max="2" width="8.28515625" style="27" customWidth="1"/>
    <col min="3" max="3" width="47.7109375" style="23" customWidth="1"/>
    <col min="4" max="4" width="11.5703125" style="23" customWidth="1"/>
    <col min="5" max="5" width="11.42578125" style="23" customWidth="1"/>
    <col min="6" max="6" width="6.7109375" style="24" customWidth="1"/>
    <col min="7" max="7" width="10.7109375" style="28" customWidth="1"/>
    <col min="8" max="8" width="14.42578125" style="26" customWidth="1"/>
    <col min="9" max="9" width="16.140625" style="26" customWidth="1"/>
    <col min="10" max="10" width="18" style="23" customWidth="1"/>
    <col min="11" max="11" width="10" style="23" customWidth="1"/>
    <col min="12" max="16384" width="9.140625" style="23"/>
  </cols>
  <sheetData>
    <row r="1" spans="2:11" ht="18" customHeight="1" x14ac:dyDescent="0.25">
      <c r="B1" s="29"/>
      <c r="C1" s="30"/>
      <c r="D1" s="30"/>
      <c r="E1" s="30"/>
      <c r="F1" s="31"/>
      <c r="G1" s="32"/>
      <c r="H1" s="33"/>
      <c r="I1" s="33"/>
      <c r="J1" s="30"/>
      <c r="K1" s="30"/>
    </row>
    <row r="2" spans="2:11" ht="18" customHeight="1" x14ac:dyDescent="0.25">
      <c r="B2" s="449"/>
      <c r="C2" s="450"/>
      <c r="D2" s="450"/>
      <c r="E2" s="451"/>
      <c r="F2" s="436" t="s">
        <v>20</v>
      </c>
      <c r="G2" s="436"/>
      <c r="H2" s="436"/>
      <c r="I2" s="436"/>
      <c r="J2" s="436"/>
      <c r="K2" s="436"/>
    </row>
    <row r="3" spans="2:11" ht="18" customHeight="1" x14ac:dyDescent="0.25">
      <c r="B3" s="452"/>
      <c r="C3" s="453"/>
      <c r="D3" s="453"/>
      <c r="E3" s="454"/>
      <c r="F3" s="436"/>
      <c r="G3" s="436"/>
      <c r="H3" s="436"/>
      <c r="I3" s="436"/>
      <c r="J3" s="436"/>
      <c r="K3" s="436"/>
    </row>
    <row r="4" spans="2:11" ht="18" customHeight="1" x14ac:dyDescent="0.25">
      <c r="B4" s="452"/>
      <c r="C4" s="453"/>
      <c r="D4" s="453"/>
      <c r="E4" s="454"/>
      <c r="F4" s="437" t="s">
        <v>19</v>
      </c>
      <c r="G4" s="438"/>
      <c r="H4" s="438"/>
      <c r="I4" s="438"/>
      <c r="J4" s="438"/>
      <c r="K4" s="439"/>
    </row>
    <row r="5" spans="2:11" ht="18" customHeight="1" x14ac:dyDescent="0.25">
      <c r="B5" s="452"/>
      <c r="C5" s="453"/>
      <c r="D5" s="453"/>
      <c r="E5" s="454"/>
      <c r="F5" s="440"/>
      <c r="G5" s="441"/>
      <c r="H5" s="441"/>
      <c r="I5" s="441"/>
      <c r="J5" s="441"/>
      <c r="K5" s="442"/>
    </row>
    <row r="6" spans="2:11" ht="18" customHeight="1" x14ac:dyDescent="0.25">
      <c r="B6" s="452"/>
      <c r="C6" s="453"/>
      <c r="D6" s="453"/>
      <c r="E6" s="454"/>
      <c r="F6" s="443" t="s">
        <v>15</v>
      </c>
      <c r="G6" s="443"/>
      <c r="H6" s="443"/>
      <c r="I6" s="443"/>
      <c r="J6" s="443"/>
      <c r="K6" s="443"/>
    </row>
    <row r="7" spans="2:11" ht="18" customHeight="1" x14ac:dyDescent="0.25">
      <c r="B7" s="452"/>
      <c r="C7" s="453"/>
      <c r="D7" s="453"/>
      <c r="E7" s="454"/>
      <c r="F7" s="443"/>
      <c r="G7" s="443"/>
      <c r="H7" s="443"/>
      <c r="I7" s="443"/>
      <c r="J7" s="443"/>
      <c r="K7" s="443"/>
    </row>
    <row r="8" spans="2:11" ht="4.5" customHeight="1" x14ac:dyDescent="0.25">
      <c r="B8" s="452"/>
      <c r="C8" s="453"/>
      <c r="D8" s="453"/>
      <c r="E8" s="454"/>
      <c r="F8" s="444"/>
      <c r="G8" s="444"/>
      <c r="H8" s="444"/>
      <c r="I8" s="444"/>
      <c r="J8" s="444"/>
      <c r="K8" s="444"/>
    </row>
    <row r="9" spans="2:11" s="87" customFormat="1" ht="4.5" customHeight="1" x14ac:dyDescent="0.25">
      <c r="B9" s="226"/>
      <c r="C9" s="226"/>
      <c r="D9" s="226"/>
      <c r="E9" s="226"/>
      <c r="F9" s="227"/>
      <c r="G9" s="227"/>
      <c r="H9" s="227"/>
      <c r="I9" s="227"/>
      <c r="J9" s="227"/>
      <c r="K9" s="227"/>
    </row>
    <row r="10" spans="2:11" ht="18" customHeight="1" x14ac:dyDescent="0.25">
      <c r="B10" s="424" t="s">
        <v>396</v>
      </c>
      <c r="C10" s="425"/>
      <c r="D10" s="425"/>
      <c r="E10" s="425"/>
      <c r="F10" s="425"/>
      <c r="G10" s="426"/>
      <c r="H10" s="427" t="s">
        <v>397</v>
      </c>
      <c r="I10" s="428"/>
      <c r="J10" s="428"/>
      <c r="K10" s="429"/>
    </row>
    <row r="11" spans="2:11" ht="18" customHeight="1" x14ac:dyDescent="0.25">
      <c r="B11" s="457" t="s">
        <v>342</v>
      </c>
      <c r="C11" s="458"/>
      <c r="D11" s="458"/>
      <c r="E11" s="458"/>
      <c r="F11" s="458"/>
      <c r="G11" s="459"/>
      <c r="H11" s="427" t="s">
        <v>398</v>
      </c>
      <c r="I11" s="428"/>
      <c r="J11" s="428"/>
      <c r="K11" s="429"/>
    </row>
    <row r="12" spans="2:11" s="87" customFormat="1" ht="5.0999999999999996" customHeight="1" x14ac:dyDescent="0.25">
      <c r="B12" s="223"/>
      <c r="C12" s="224"/>
      <c r="D12" s="224"/>
      <c r="E12" s="224"/>
      <c r="F12" s="224"/>
      <c r="G12" s="224"/>
      <c r="H12" s="225"/>
      <c r="I12" s="225"/>
      <c r="J12" s="225"/>
      <c r="K12" s="225"/>
    </row>
    <row r="13" spans="2:11" ht="24.95" customHeight="1" x14ac:dyDescent="0.25">
      <c r="B13" s="433" t="s">
        <v>27</v>
      </c>
      <c r="C13" s="434"/>
      <c r="D13" s="434"/>
      <c r="E13" s="434"/>
      <c r="F13" s="434"/>
      <c r="G13" s="434"/>
      <c r="H13" s="434"/>
      <c r="I13" s="434"/>
      <c r="J13" s="434"/>
      <c r="K13" s="435"/>
    </row>
    <row r="14" spans="2:11" s="87" customFormat="1" ht="5.0999999999999996" customHeight="1" x14ac:dyDescent="0.25">
      <c r="B14" s="224"/>
      <c r="C14" s="224"/>
      <c r="D14" s="224"/>
      <c r="E14" s="224"/>
      <c r="F14" s="224"/>
      <c r="G14" s="224"/>
      <c r="H14" s="224"/>
      <c r="I14" s="224"/>
      <c r="J14" s="224"/>
      <c r="K14" s="224"/>
    </row>
    <row r="15" spans="2:11" ht="29.25" customHeight="1" x14ac:dyDescent="0.25">
      <c r="B15" s="455" t="s">
        <v>0</v>
      </c>
      <c r="C15" s="445" t="s">
        <v>1</v>
      </c>
      <c r="D15" s="445" t="s">
        <v>85</v>
      </c>
      <c r="E15" s="445" t="s">
        <v>56</v>
      </c>
      <c r="F15" s="445" t="s">
        <v>29</v>
      </c>
      <c r="G15" s="445" t="s">
        <v>28</v>
      </c>
      <c r="H15" s="447" t="s">
        <v>45</v>
      </c>
      <c r="I15" s="202" t="s">
        <v>129</v>
      </c>
      <c r="J15" s="445" t="s">
        <v>46</v>
      </c>
      <c r="K15" s="445" t="s">
        <v>17</v>
      </c>
    </row>
    <row r="16" spans="2:11" ht="15.75" x14ac:dyDescent="0.25">
      <c r="B16" s="456"/>
      <c r="C16" s="446"/>
      <c r="D16" s="446"/>
      <c r="E16" s="446"/>
      <c r="F16" s="446"/>
      <c r="G16" s="446"/>
      <c r="H16" s="448"/>
      <c r="I16" s="203">
        <v>0.2467</v>
      </c>
      <c r="J16" s="446"/>
      <c r="K16" s="446"/>
    </row>
    <row r="17" spans="2:11" s="87" customFormat="1" ht="5.0999999999999996" customHeight="1" x14ac:dyDescent="0.25">
      <c r="B17" s="224"/>
      <c r="C17" s="280"/>
      <c r="D17" s="280"/>
      <c r="E17" s="280"/>
      <c r="F17" s="280"/>
      <c r="G17" s="280"/>
      <c r="H17" s="281"/>
      <c r="I17" s="282"/>
      <c r="J17" s="280"/>
      <c r="K17" s="280"/>
    </row>
    <row r="18" spans="2:11" x14ac:dyDescent="0.25">
      <c r="B18" s="433" t="s">
        <v>132</v>
      </c>
      <c r="C18" s="434"/>
      <c r="D18" s="434"/>
      <c r="E18" s="434"/>
      <c r="F18" s="434"/>
      <c r="G18" s="434"/>
      <c r="H18" s="434"/>
      <c r="I18" s="434"/>
      <c r="J18" s="434"/>
      <c r="K18" s="435"/>
    </row>
    <row r="19" spans="2:11" s="87" customFormat="1" ht="5.0999999999999996" customHeight="1" x14ac:dyDescent="0.25"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2:11" s="25" customFormat="1" ht="15.75" x14ac:dyDescent="0.25">
      <c r="B20" s="204" t="s">
        <v>2</v>
      </c>
      <c r="C20" s="141" t="s">
        <v>47</v>
      </c>
      <c r="D20" s="142"/>
      <c r="E20" s="142"/>
      <c r="F20" s="142"/>
      <c r="G20" s="142"/>
      <c r="H20" s="142"/>
      <c r="I20" s="143"/>
      <c r="J20" s="205">
        <f>SUM(J21:J21)</f>
        <v>1192.3699999999999</v>
      </c>
      <c r="K20" s="206">
        <f>J20/$J$88</f>
        <v>7.0098020945044328E-3</v>
      </c>
    </row>
    <row r="21" spans="2:11" s="320" customFormat="1" ht="30" x14ac:dyDescent="0.2">
      <c r="B21" s="288" t="s">
        <v>104</v>
      </c>
      <c r="C21" s="316" t="s">
        <v>103</v>
      </c>
      <c r="D21" s="317" t="s">
        <v>86</v>
      </c>
      <c r="E21" s="318" t="s">
        <v>102</v>
      </c>
      <c r="F21" s="232" t="s">
        <v>16</v>
      </c>
      <c r="G21" s="233">
        <f>'Memorial de Cálculo'!K19</f>
        <v>4.5</v>
      </c>
      <c r="H21" s="319">
        <v>212.54</v>
      </c>
      <c r="I21" s="235">
        <f>ROUND((1+I$16)*H21,2)</f>
        <v>264.97000000000003</v>
      </c>
      <c r="J21" s="236">
        <f>ROUND((G21*I21),2)</f>
        <v>1192.3699999999999</v>
      </c>
      <c r="K21" s="287"/>
    </row>
    <row r="22" spans="2:11" s="25" customFormat="1" ht="15.75" x14ac:dyDescent="0.25">
      <c r="B22" s="214" t="s">
        <v>3</v>
      </c>
      <c r="C22" s="141" t="s">
        <v>343</v>
      </c>
      <c r="D22" s="142"/>
      <c r="E22" s="142"/>
      <c r="F22" s="142"/>
      <c r="G22" s="142"/>
      <c r="H22" s="142"/>
      <c r="I22" s="143"/>
      <c r="J22" s="205">
        <f>SUM(J23:J26)</f>
        <v>19748.669999999998</v>
      </c>
      <c r="K22" s="206">
        <f>J22/$J$88</f>
        <v>0.11610009336839811</v>
      </c>
    </row>
    <row r="23" spans="2:11" s="25" customFormat="1" ht="15.75" x14ac:dyDescent="0.2">
      <c r="B23" s="207" t="s">
        <v>259</v>
      </c>
      <c r="C23" s="208" t="s">
        <v>131</v>
      </c>
      <c r="D23" s="317" t="s">
        <v>86</v>
      </c>
      <c r="E23" s="318">
        <v>85367</v>
      </c>
      <c r="F23" s="317" t="s">
        <v>16</v>
      </c>
      <c r="G23" s="318">
        <f>'Memorial de Cálculo'!K39</f>
        <v>109.11999999999999</v>
      </c>
      <c r="H23" s="319">
        <v>9.59</v>
      </c>
      <c r="I23" s="235">
        <f>ROUND((1+I$16)*H23,2)</f>
        <v>11.96</v>
      </c>
      <c r="J23" s="212">
        <f>ROUND((G23*I23),2)</f>
        <v>1305.08</v>
      </c>
      <c r="K23" s="206"/>
    </row>
    <row r="24" spans="2:11" s="25" customFormat="1" ht="45" x14ac:dyDescent="0.2">
      <c r="B24" s="207" t="s">
        <v>347</v>
      </c>
      <c r="C24" s="208" t="s">
        <v>344</v>
      </c>
      <c r="D24" s="317" t="s">
        <v>113</v>
      </c>
      <c r="E24" s="318" t="s">
        <v>379</v>
      </c>
      <c r="F24" s="317" t="s">
        <v>16</v>
      </c>
      <c r="G24" s="366">
        <f>'Memorial de Cálculo'!K58</f>
        <v>109.11999999999999</v>
      </c>
      <c r="H24" s="319">
        <v>83.38</v>
      </c>
      <c r="I24" s="235">
        <f t="shared" ref="I24:I37" si="0">ROUND((1+I$16)*H24,2)</f>
        <v>103.95</v>
      </c>
      <c r="J24" s="212">
        <f t="shared" ref="J24:J37" si="1">ROUND((G24*I24),2)</f>
        <v>11343.02</v>
      </c>
      <c r="K24" s="303"/>
    </row>
    <row r="25" spans="2:11" s="25" customFormat="1" ht="30" x14ac:dyDescent="0.2">
      <c r="B25" s="207" t="s">
        <v>107</v>
      </c>
      <c r="C25" s="208" t="s">
        <v>346</v>
      </c>
      <c r="D25" s="317" t="s">
        <v>86</v>
      </c>
      <c r="E25" s="318" t="s">
        <v>380</v>
      </c>
      <c r="F25" s="317" t="s">
        <v>53</v>
      </c>
      <c r="G25" s="366">
        <f>'Memorial de Cálculo'!K77</f>
        <v>98.019000000000005</v>
      </c>
      <c r="H25" s="319">
        <v>16.98</v>
      </c>
      <c r="I25" s="235">
        <f t="shared" si="0"/>
        <v>21.17</v>
      </c>
      <c r="J25" s="212">
        <f t="shared" si="1"/>
        <v>2075.06</v>
      </c>
      <c r="K25" s="303"/>
    </row>
    <row r="26" spans="2:11" s="25" customFormat="1" ht="15.75" customHeight="1" x14ac:dyDescent="0.2">
      <c r="B26" s="207" t="s">
        <v>348</v>
      </c>
      <c r="C26" s="208" t="s">
        <v>345</v>
      </c>
      <c r="D26" s="317" t="s">
        <v>86</v>
      </c>
      <c r="E26" s="318" t="s">
        <v>381</v>
      </c>
      <c r="F26" s="317" t="s">
        <v>16</v>
      </c>
      <c r="G26" s="366">
        <f>'Memorial de Cálculo'!K97</f>
        <v>102.02</v>
      </c>
      <c r="H26" s="319">
        <v>39.51</v>
      </c>
      <c r="I26" s="235">
        <f t="shared" si="0"/>
        <v>49.26</v>
      </c>
      <c r="J26" s="212">
        <f t="shared" si="1"/>
        <v>5025.51</v>
      </c>
      <c r="K26" s="303"/>
    </row>
    <row r="27" spans="2:11" s="25" customFormat="1" ht="15.75" x14ac:dyDescent="0.25">
      <c r="B27" s="214" t="s">
        <v>290</v>
      </c>
      <c r="C27" s="141" t="s">
        <v>349</v>
      </c>
      <c r="D27" s="142"/>
      <c r="E27" s="142"/>
      <c r="F27" s="142"/>
      <c r="G27" s="142"/>
      <c r="H27" s="142"/>
      <c r="I27" s="143"/>
      <c r="J27" s="205">
        <f>SUM(J28:J33)</f>
        <v>11759.8</v>
      </c>
      <c r="K27" s="206">
        <f>J27/$J$88</f>
        <v>6.9134472245153122E-2</v>
      </c>
    </row>
    <row r="28" spans="2:11" s="25" customFormat="1" ht="15.75" customHeight="1" x14ac:dyDescent="0.2">
      <c r="B28" s="207" t="s">
        <v>311</v>
      </c>
      <c r="C28" s="208" t="s">
        <v>382</v>
      </c>
      <c r="D28" s="317" t="s">
        <v>86</v>
      </c>
      <c r="E28" s="318" t="s">
        <v>392</v>
      </c>
      <c r="F28" s="317" t="s">
        <v>16</v>
      </c>
      <c r="G28" s="366">
        <f>'Memorial de Cálculo'!K118</f>
        <v>8.4479999999999986</v>
      </c>
      <c r="H28" s="319">
        <v>56.54</v>
      </c>
      <c r="I28" s="235">
        <f t="shared" si="0"/>
        <v>70.489999999999995</v>
      </c>
      <c r="J28" s="212">
        <f t="shared" si="1"/>
        <v>595.5</v>
      </c>
      <c r="K28" s="206"/>
    </row>
    <row r="29" spans="2:11" s="25" customFormat="1" ht="15.75" x14ac:dyDescent="0.2">
      <c r="B29" s="207" t="s">
        <v>312</v>
      </c>
      <c r="C29" s="208" t="s">
        <v>350</v>
      </c>
      <c r="D29" s="317" t="s">
        <v>86</v>
      </c>
      <c r="E29" s="318">
        <v>89288</v>
      </c>
      <c r="F29" s="317" t="s">
        <v>16</v>
      </c>
      <c r="G29" s="366">
        <f>'Memorial de Cálculo'!K137</f>
        <v>67.03</v>
      </c>
      <c r="H29" s="319">
        <v>37.35</v>
      </c>
      <c r="I29" s="235">
        <f t="shared" si="0"/>
        <v>46.56</v>
      </c>
      <c r="J29" s="212">
        <f t="shared" si="1"/>
        <v>3120.92</v>
      </c>
      <c r="K29" s="206"/>
    </row>
    <row r="30" spans="2:11" s="25" customFormat="1" ht="15.75" customHeight="1" x14ac:dyDescent="0.2">
      <c r="B30" s="207" t="s">
        <v>313</v>
      </c>
      <c r="C30" s="208" t="s">
        <v>351</v>
      </c>
      <c r="D30" s="317" t="s">
        <v>86</v>
      </c>
      <c r="E30" s="318" t="s">
        <v>384</v>
      </c>
      <c r="F30" s="317" t="s">
        <v>16</v>
      </c>
      <c r="G30" s="366">
        <f>'Memorial de Cálculo'!K156</f>
        <v>67.03</v>
      </c>
      <c r="H30" s="319">
        <v>22.2</v>
      </c>
      <c r="I30" s="235">
        <f t="shared" si="0"/>
        <v>27.68</v>
      </c>
      <c r="J30" s="212">
        <f t="shared" si="1"/>
        <v>1855.39</v>
      </c>
      <c r="K30" s="206"/>
    </row>
    <row r="31" spans="2:11" s="25" customFormat="1" ht="15.75" x14ac:dyDescent="0.2">
      <c r="B31" s="207" t="s">
        <v>383</v>
      </c>
      <c r="C31" s="208" t="s">
        <v>352</v>
      </c>
      <c r="D31" s="317" t="s">
        <v>86</v>
      </c>
      <c r="E31" s="318">
        <v>75481</v>
      </c>
      <c r="F31" s="317" t="s">
        <v>16</v>
      </c>
      <c r="G31" s="366">
        <f>'Memorial de Cálculo'!K175</f>
        <v>67.03</v>
      </c>
      <c r="H31" s="319">
        <v>11.61</v>
      </c>
      <c r="I31" s="235">
        <f t="shared" si="0"/>
        <v>14.47</v>
      </c>
      <c r="J31" s="212">
        <f t="shared" si="1"/>
        <v>969.92</v>
      </c>
      <c r="K31" s="206"/>
    </row>
    <row r="32" spans="2:11" s="25" customFormat="1" ht="15.75" x14ac:dyDescent="0.2">
      <c r="B32" s="207" t="s">
        <v>421</v>
      </c>
      <c r="C32" s="208" t="s">
        <v>420</v>
      </c>
      <c r="D32" s="317" t="s">
        <v>86</v>
      </c>
      <c r="E32" s="318">
        <v>87264</v>
      </c>
      <c r="F32" s="317" t="s">
        <v>16</v>
      </c>
      <c r="G32" s="366">
        <f>'Memorial de Cálculo'!K195</f>
        <v>11.949000000000002</v>
      </c>
      <c r="H32" s="319">
        <v>33.869999999999997</v>
      </c>
      <c r="I32" s="235">
        <f t="shared" si="0"/>
        <v>42.23</v>
      </c>
      <c r="J32" s="212">
        <f t="shared" si="1"/>
        <v>504.61</v>
      </c>
      <c r="K32" s="206"/>
    </row>
    <row r="33" spans="2:11" s="25" customFormat="1" ht="15.75" x14ac:dyDescent="0.2">
      <c r="B33" s="207" t="s">
        <v>423</v>
      </c>
      <c r="C33" s="208" t="s">
        <v>422</v>
      </c>
      <c r="D33" s="317" t="s">
        <v>391</v>
      </c>
      <c r="E33" s="318">
        <v>2296</v>
      </c>
      <c r="F33" s="317" t="s">
        <v>16</v>
      </c>
      <c r="G33" s="366">
        <f>'Memorial de Cálculo'!K214</f>
        <v>158.96999999999997</v>
      </c>
      <c r="H33" s="319">
        <v>23.78</v>
      </c>
      <c r="I33" s="235">
        <f t="shared" si="0"/>
        <v>29.65</v>
      </c>
      <c r="J33" s="212">
        <f t="shared" si="1"/>
        <v>4713.46</v>
      </c>
      <c r="K33" s="206"/>
    </row>
    <row r="34" spans="2:11" s="25" customFormat="1" ht="15.75" x14ac:dyDescent="0.25">
      <c r="B34" s="214" t="s">
        <v>291</v>
      </c>
      <c r="C34" s="141" t="s">
        <v>353</v>
      </c>
      <c r="D34" s="142"/>
      <c r="E34" s="142"/>
      <c r="F34" s="142"/>
      <c r="G34" s="142"/>
      <c r="H34" s="142"/>
      <c r="I34" s="143"/>
      <c r="J34" s="205">
        <f>SUM(J35:J37)</f>
        <v>3953.7</v>
      </c>
      <c r="K34" s="206">
        <f>J34/$J$88</f>
        <v>2.3243334318241968E-2</v>
      </c>
    </row>
    <row r="35" spans="2:11" s="25" customFormat="1" ht="30" x14ac:dyDescent="0.2">
      <c r="B35" s="207" t="s">
        <v>337</v>
      </c>
      <c r="C35" s="208" t="s">
        <v>369</v>
      </c>
      <c r="D35" s="317" t="s">
        <v>86</v>
      </c>
      <c r="E35" s="318" t="s">
        <v>332</v>
      </c>
      <c r="F35" s="209" t="s">
        <v>16</v>
      </c>
      <c r="G35" s="366">
        <f>'Memorial de Cálculo'!K234</f>
        <v>9.83</v>
      </c>
      <c r="H35" s="319">
        <v>25.56</v>
      </c>
      <c r="I35" s="235">
        <f t="shared" si="0"/>
        <v>31.87</v>
      </c>
      <c r="J35" s="212">
        <f t="shared" si="1"/>
        <v>313.27999999999997</v>
      </c>
      <c r="K35" s="206"/>
    </row>
    <row r="36" spans="2:11" s="25" customFormat="1" ht="30" x14ac:dyDescent="0.2">
      <c r="B36" s="207" t="s">
        <v>377</v>
      </c>
      <c r="C36" s="221" t="s">
        <v>112</v>
      </c>
      <c r="D36" s="317" t="s">
        <v>86</v>
      </c>
      <c r="E36" s="209" t="s">
        <v>385</v>
      </c>
      <c r="F36" s="209" t="s">
        <v>16</v>
      </c>
      <c r="G36" s="366">
        <f>'Memorial de Cálculo'!K255</f>
        <v>9.83</v>
      </c>
      <c r="H36" s="319">
        <v>12.41</v>
      </c>
      <c r="I36" s="235">
        <f t="shared" si="0"/>
        <v>15.47</v>
      </c>
      <c r="J36" s="212">
        <f t="shared" si="1"/>
        <v>152.07</v>
      </c>
      <c r="K36" s="206"/>
    </row>
    <row r="37" spans="2:11" s="25" customFormat="1" ht="30" x14ac:dyDescent="0.2">
      <c r="B37" s="207" t="s">
        <v>393</v>
      </c>
      <c r="C37" s="221" t="s">
        <v>368</v>
      </c>
      <c r="D37" s="317" t="s">
        <v>86</v>
      </c>
      <c r="E37" s="209">
        <v>88486</v>
      </c>
      <c r="F37" s="209" t="s">
        <v>16</v>
      </c>
      <c r="G37" s="366">
        <f>'Memorial de Cálculo'!K274</f>
        <v>389.76</v>
      </c>
      <c r="H37" s="319">
        <v>7.18</v>
      </c>
      <c r="I37" s="235">
        <f t="shared" si="0"/>
        <v>8.9499999999999993</v>
      </c>
      <c r="J37" s="212">
        <f t="shared" si="1"/>
        <v>3488.35</v>
      </c>
      <c r="K37" s="206"/>
    </row>
    <row r="38" spans="2:11" ht="31.5" x14ac:dyDescent="0.25">
      <c r="B38" s="356" t="s">
        <v>4</v>
      </c>
      <c r="C38" s="302" t="s">
        <v>80</v>
      </c>
      <c r="D38" s="218"/>
      <c r="E38" s="218"/>
      <c r="F38" s="218"/>
      <c r="G38" s="348"/>
      <c r="H38" s="218"/>
      <c r="I38" s="219"/>
      <c r="J38" s="216">
        <f>SUM(J39:J49)</f>
        <v>6710.54</v>
      </c>
      <c r="K38" s="303">
        <f>J38/$J$88</f>
        <v>3.9450470363440689E-2</v>
      </c>
    </row>
    <row r="39" spans="2:11" s="306" customFormat="1" ht="31.5" x14ac:dyDescent="0.25">
      <c r="B39" s="328" t="s">
        <v>48</v>
      </c>
      <c r="C39" s="329" t="s">
        <v>287</v>
      </c>
      <c r="D39" s="330" t="s">
        <v>88</v>
      </c>
      <c r="E39" s="331" t="s">
        <v>109</v>
      </c>
      <c r="F39" s="332" t="s">
        <v>29</v>
      </c>
      <c r="G39" s="333">
        <f>'Memorial de Cálculo'!K294</f>
        <v>11</v>
      </c>
      <c r="H39" s="319">
        <v>94.31</v>
      </c>
      <c r="I39" s="235">
        <f t="shared" ref="I39:I61" si="2">ROUND((1+I$16)*H39,2)</f>
        <v>117.58</v>
      </c>
      <c r="J39" s="334">
        <f t="shared" ref="J39:J49" si="3">ROUND((G39*I39),2)</f>
        <v>1293.3800000000001</v>
      </c>
      <c r="K39" s="287"/>
    </row>
    <row r="40" spans="2:11" s="306" customFormat="1" ht="31.5" x14ac:dyDescent="0.25">
      <c r="B40" s="328" t="s">
        <v>254</v>
      </c>
      <c r="C40" s="329" t="s">
        <v>288</v>
      </c>
      <c r="D40" s="330" t="s">
        <v>88</v>
      </c>
      <c r="E40" s="331" t="s">
        <v>260</v>
      </c>
      <c r="F40" s="332" t="s">
        <v>29</v>
      </c>
      <c r="G40" s="333">
        <f>'Memorial de Cálculo'!K313</f>
        <v>2</v>
      </c>
      <c r="H40" s="319">
        <v>45.07</v>
      </c>
      <c r="I40" s="235">
        <f t="shared" si="2"/>
        <v>56.19</v>
      </c>
      <c r="J40" s="334">
        <f t="shared" si="3"/>
        <v>112.38</v>
      </c>
      <c r="K40" s="287"/>
    </row>
    <row r="41" spans="2:11" s="306" customFormat="1" ht="15.75" x14ac:dyDescent="0.25">
      <c r="B41" s="328" t="s">
        <v>314</v>
      </c>
      <c r="C41" s="329" t="s">
        <v>289</v>
      </c>
      <c r="D41" s="330" t="s">
        <v>88</v>
      </c>
      <c r="E41" s="331" t="s">
        <v>108</v>
      </c>
      <c r="F41" s="332" t="s">
        <v>29</v>
      </c>
      <c r="G41" s="333">
        <f>'Memorial de Cálculo'!K332</f>
        <v>4</v>
      </c>
      <c r="H41" s="319">
        <v>87.34</v>
      </c>
      <c r="I41" s="235">
        <f t="shared" si="2"/>
        <v>108.89</v>
      </c>
      <c r="J41" s="334">
        <f t="shared" si="3"/>
        <v>435.56</v>
      </c>
      <c r="K41" s="287"/>
    </row>
    <row r="42" spans="2:11" s="306" customFormat="1" ht="15.75" x14ac:dyDescent="0.25">
      <c r="B42" s="328" t="s">
        <v>315</v>
      </c>
      <c r="C42" s="329" t="s">
        <v>142</v>
      </c>
      <c r="D42" s="330" t="s">
        <v>89</v>
      </c>
      <c r="E42" s="331"/>
      <c r="F42" s="332" t="s">
        <v>54</v>
      </c>
      <c r="G42" s="333">
        <f>'Memorial de Cálculo'!K351</f>
        <v>5</v>
      </c>
      <c r="H42" s="319">
        <v>172.79</v>
      </c>
      <c r="I42" s="235">
        <f t="shared" si="2"/>
        <v>215.42</v>
      </c>
      <c r="J42" s="334">
        <f t="shared" si="3"/>
        <v>1077.0999999999999</v>
      </c>
      <c r="K42" s="287"/>
    </row>
    <row r="43" spans="2:11" s="306" customFormat="1" ht="15.75" x14ac:dyDescent="0.25">
      <c r="B43" s="328" t="s">
        <v>316</v>
      </c>
      <c r="C43" s="329" t="s">
        <v>143</v>
      </c>
      <c r="D43" s="330" t="s">
        <v>89</v>
      </c>
      <c r="E43" s="331"/>
      <c r="F43" s="332" t="s">
        <v>29</v>
      </c>
      <c r="G43" s="333">
        <f>'Memorial de Cálculo'!K370</f>
        <v>12</v>
      </c>
      <c r="H43" s="319">
        <v>46.47</v>
      </c>
      <c r="I43" s="235">
        <f t="shared" si="2"/>
        <v>57.93</v>
      </c>
      <c r="J43" s="334">
        <f t="shared" si="3"/>
        <v>695.16</v>
      </c>
      <c r="K43" s="287"/>
    </row>
    <row r="44" spans="2:11" s="306" customFormat="1" ht="15.75" x14ac:dyDescent="0.25">
      <c r="B44" s="328" t="s">
        <v>355</v>
      </c>
      <c r="C44" s="329" t="s">
        <v>411</v>
      </c>
      <c r="D44" s="330" t="s">
        <v>86</v>
      </c>
      <c r="E44" s="331">
        <v>83540</v>
      </c>
      <c r="F44" s="332" t="s">
        <v>29</v>
      </c>
      <c r="G44" s="333">
        <f>'Memorial de Cálculo'!K389</f>
        <v>42</v>
      </c>
      <c r="H44" s="319">
        <v>9.42</v>
      </c>
      <c r="I44" s="235">
        <f t="shared" si="2"/>
        <v>11.74</v>
      </c>
      <c r="J44" s="334">
        <f t="shared" si="3"/>
        <v>493.08</v>
      </c>
      <c r="K44" s="287"/>
    </row>
    <row r="45" spans="2:11" s="306" customFormat="1" ht="15.75" x14ac:dyDescent="0.25">
      <c r="B45" s="328" t="s">
        <v>356</v>
      </c>
      <c r="C45" s="329" t="s">
        <v>412</v>
      </c>
      <c r="D45" s="330" t="s">
        <v>86</v>
      </c>
      <c r="E45" s="331">
        <v>83555</v>
      </c>
      <c r="F45" s="332" t="s">
        <v>29</v>
      </c>
      <c r="G45" s="333">
        <f>'Memorial de Cálculo'!K408</f>
        <v>2</v>
      </c>
      <c r="H45" s="319">
        <v>19.93</v>
      </c>
      <c r="I45" s="235">
        <f t="shared" si="2"/>
        <v>24.85</v>
      </c>
      <c r="J45" s="334">
        <f t="shared" si="3"/>
        <v>49.7</v>
      </c>
      <c r="K45" s="287"/>
    </row>
    <row r="46" spans="2:11" s="306" customFormat="1" ht="15.75" x14ac:dyDescent="0.25">
      <c r="B46" s="328" t="s">
        <v>416</v>
      </c>
      <c r="C46" s="329" t="s">
        <v>413</v>
      </c>
      <c r="D46" s="330" t="s">
        <v>113</v>
      </c>
      <c r="E46" s="331" t="s">
        <v>414</v>
      </c>
      <c r="F46" s="332" t="s">
        <v>29</v>
      </c>
      <c r="G46" s="333">
        <f>'Memorial de Cálculo'!K427</f>
        <v>2</v>
      </c>
      <c r="H46" s="319">
        <v>17.850000000000001</v>
      </c>
      <c r="I46" s="235">
        <f t="shared" si="2"/>
        <v>22.25</v>
      </c>
      <c r="J46" s="334">
        <f t="shared" si="3"/>
        <v>44.5</v>
      </c>
      <c r="K46" s="287"/>
    </row>
    <row r="47" spans="2:11" s="306" customFormat="1" ht="15.75" x14ac:dyDescent="0.25">
      <c r="B47" s="328" t="s">
        <v>417</v>
      </c>
      <c r="C47" s="329" t="s">
        <v>415</v>
      </c>
      <c r="D47" s="330" t="s">
        <v>86</v>
      </c>
      <c r="E47" s="331">
        <v>72332</v>
      </c>
      <c r="F47" s="332" t="s">
        <v>29</v>
      </c>
      <c r="G47" s="333">
        <f>'Memorial de Cálculo'!K447</f>
        <v>12</v>
      </c>
      <c r="H47" s="319">
        <v>17.82</v>
      </c>
      <c r="I47" s="235">
        <f t="shared" si="2"/>
        <v>22.22</v>
      </c>
      <c r="J47" s="334">
        <f t="shared" si="3"/>
        <v>266.64</v>
      </c>
      <c r="K47" s="287"/>
    </row>
    <row r="48" spans="2:11" s="306" customFormat="1" ht="40.5" customHeight="1" x14ac:dyDescent="0.25">
      <c r="B48" s="328" t="s">
        <v>418</v>
      </c>
      <c r="C48" s="329" t="s">
        <v>84</v>
      </c>
      <c r="D48" s="330" t="s">
        <v>88</v>
      </c>
      <c r="E48" s="331" t="s">
        <v>90</v>
      </c>
      <c r="F48" s="332" t="s">
        <v>29</v>
      </c>
      <c r="G48" s="333">
        <f>'Memorial de Cálculo'!K466</f>
        <v>6</v>
      </c>
      <c r="H48" s="319">
        <v>140.43</v>
      </c>
      <c r="I48" s="235">
        <f t="shared" si="2"/>
        <v>175.07</v>
      </c>
      <c r="J48" s="334">
        <f t="shared" si="3"/>
        <v>1050.42</v>
      </c>
      <c r="K48" s="287"/>
    </row>
    <row r="49" spans="2:12" s="306" customFormat="1" ht="46.5" customHeight="1" x14ac:dyDescent="0.25">
      <c r="B49" s="328" t="s">
        <v>419</v>
      </c>
      <c r="C49" s="329" t="s">
        <v>91</v>
      </c>
      <c r="D49" s="330" t="s">
        <v>87</v>
      </c>
      <c r="E49" s="331" t="s">
        <v>92</v>
      </c>
      <c r="F49" s="332" t="s">
        <v>29</v>
      </c>
      <c r="G49" s="333">
        <f>'Memorial de Cálculo'!K485</f>
        <v>6</v>
      </c>
      <c r="H49" s="319">
        <v>159.44</v>
      </c>
      <c r="I49" s="235">
        <f t="shared" si="2"/>
        <v>198.77</v>
      </c>
      <c r="J49" s="334">
        <f t="shared" si="3"/>
        <v>1192.6199999999999</v>
      </c>
      <c r="K49" s="287"/>
    </row>
    <row r="50" spans="2:12" s="87" customFormat="1" ht="18" customHeight="1" x14ac:dyDescent="0.25">
      <c r="B50" s="228" t="s">
        <v>49</v>
      </c>
      <c r="C50" s="251" t="s">
        <v>195</v>
      </c>
      <c r="D50" s="252"/>
      <c r="E50" s="252"/>
      <c r="F50" s="252"/>
      <c r="G50" s="252"/>
      <c r="H50" s="252"/>
      <c r="I50" s="235"/>
      <c r="J50" s="357">
        <f>SUM(J51:J61)</f>
        <v>6447.01</v>
      </c>
      <c r="K50" s="287">
        <f>J50/$J$88</f>
        <v>3.7901208686306288E-2</v>
      </c>
      <c r="L50" s="358"/>
    </row>
    <row r="51" spans="2:12" s="87" customFormat="1" ht="32.25" customHeight="1" x14ac:dyDescent="0.25">
      <c r="B51" s="359" t="s">
        <v>55</v>
      </c>
      <c r="C51" s="229" t="s">
        <v>110</v>
      </c>
      <c r="D51" s="330" t="s">
        <v>113</v>
      </c>
      <c r="E51" s="231" t="s">
        <v>338</v>
      </c>
      <c r="F51" s="232" t="s">
        <v>54</v>
      </c>
      <c r="G51" s="233">
        <f>'Memorial de Cálculo'!K506</f>
        <v>7</v>
      </c>
      <c r="H51" s="213">
        <v>124.97</v>
      </c>
      <c r="I51" s="235">
        <f t="shared" si="2"/>
        <v>155.80000000000001</v>
      </c>
      <c r="J51" s="236">
        <f>ROUND((G51*I51),2)</f>
        <v>1090.5999999999999</v>
      </c>
      <c r="K51" s="287"/>
    </row>
    <row r="52" spans="2:12" s="87" customFormat="1" ht="32.25" customHeight="1" x14ac:dyDescent="0.25">
      <c r="B52" s="359" t="s">
        <v>275</v>
      </c>
      <c r="C52" s="229" t="s">
        <v>310</v>
      </c>
      <c r="D52" s="330" t="s">
        <v>87</v>
      </c>
      <c r="E52" s="231" t="s">
        <v>338</v>
      </c>
      <c r="F52" s="232" t="s">
        <v>54</v>
      </c>
      <c r="G52" s="233">
        <f>'Memorial de Cálculo'!K525</f>
        <v>1</v>
      </c>
      <c r="H52" s="213">
        <v>124.97</v>
      </c>
      <c r="I52" s="235">
        <f t="shared" si="2"/>
        <v>155.80000000000001</v>
      </c>
      <c r="J52" s="236">
        <f t="shared" ref="J52:J61" si="4">ROUND((G52*I52),2)</f>
        <v>155.80000000000001</v>
      </c>
      <c r="K52" s="287"/>
    </row>
    <row r="53" spans="2:12" s="87" customFormat="1" ht="16.5" x14ac:dyDescent="0.25">
      <c r="B53" s="359" t="s">
        <v>276</v>
      </c>
      <c r="C53" s="229" t="s">
        <v>303</v>
      </c>
      <c r="D53" s="230" t="s">
        <v>113</v>
      </c>
      <c r="E53" s="230" t="s">
        <v>328</v>
      </c>
      <c r="F53" s="232" t="s">
        <v>29</v>
      </c>
      <c r="G53" s="210">
        <f>'Memorial de Cálculo'!K544</f>
        <v>4</v>
      </c>
      <c r="H53" s="234">
        <v>263.52999999999997</v>
      </c>
      <c r="I53" s="235">
        <f t="shared" si="2"/>
        <v>328.54</v>
      </c>
      <c r="J53" s="212">
        <f t="shared" si="4"/>
        <v>1314.16</v>
      </c>
      <c r="K53" s="287"/>
    </row>
    <row r="54" spans="2:12" s="87" customFormat="1" ht="16.5" x14ac:dyDescent="0.25">
      <c r="B54" s="359" t="s">
        <v>317</v>
      </c>
      <c r="C54" s="229" t="s">
        <v>304</v>
      </c>
      <c r="D54" s="230" t="s">
        <v>113</v>
      </c>
      <c r="E54" s="230" t="s">
        <v>339</v>
      </c>
      <c r="F54" s="232" t="s">
        <v>29</v>
      </c>
      <c r="G54" s="233">
        <f>'Memorial de Cálculo'!K563</f>
        <v>1</v>
      </c>
      <c r="H54" s="234">
        <v>39.99</v>
      </c>
      <c r="I54" s="235">
        <f t="shared" si="2"/>
        <v>49.86</v>
      </c>
      <c r="J54" s="236">
        <f t="shared" si="4"/>
        <v>49.86</v>
      </c>
      <c r="K54" s="287"/>
    </row>
    <row r="55" spans="2:12" s="87" customFormat="1" ht="16.5" x14ac:dyDescent="0.25">
      <c r="B55" s="359" t="s">
        <v>277</v>
      </c>
      <c r="C55" s="229" t="s">
        <v>305</v>
      </c>
      <c r="D55" s="220" t="s">
        <v>87</v>
      </c>
      <c r="E55" s="230">
        <v>6021</v>
      </c>
      <c r="F55" s="232" t="s">
        <v>29</v>
      </c>
      <c r="G55" s="210">
        <f>'Memorial de Cálculo'!K582</f>
        <v>1</v>
      </c>
      <c r="H55" s="352">
        <v>153.12</v>
      </c>
      <c r="I55" s="235">
        <f t="shared" si="2"/>
        <v>190.89</v>
      </c>
      <c r="J55" s="212">
        <f t="shared" si="4"/>
        <v>190.89</v>
      </c>
      <c r="K55" s="287"/>
    </row>
    <row r="56" spans="2:12" s="87" customFormat="1" ht="16.5" x14ac:dyDescent="0.25">
      <c r="B56" s="359" t="s">
        <v>278</v>
      </c>
      <c r="C56" s="229" t="s">
        <v>299</v>
      </c>
      <c r="D56" s="230" t="s">
        <v>113</v>
      </c>
      <c r="E56" s="230" t="s">
        <v>329</v>
      </c>
      <c r="F56" s="232" t="s">
        <v>29</v>
      </c>
      <c r="G56" s="210">
        <f>'Memorial de Cálculo'!K601</f>
        <v>3</v>
      </c>
      <c r="H56" s="352">
        <v>18.46</v>
      </c>
      <c r="I56" s="235">
        <f t="shared" si="2"/>
        <v>23.01</v>
      </c>
      <c r="J56" s="212">
        <f t="shared" si="4"/>
        <v>69.03</v>
      </c>
      <c r="K56" s="287"/>
    </row>
    <row r="57" spans="2:12" s="87" customFormat="1" ht="16.5" x14ac:dyDescent="0.25">
      <c r="B57" s="359" t="s">
        <v>336</v>
      </c>
      <c r="C57" s="229" t="s">
        <v>309</v>
      </c>
      <c r="D57" s="230" t="s">
        <v>113</v>
      </c>
      <c r="E57" s="230" t="s">
        <v>330</v>
      </c>
      <c r="F57" s="232" t="s">
        <v>29</v>
      </c>
      <c r="G57" s="210">
        <f>'Memorial de Cálculo'!K620</f>
        <v>3</v>
      </c>
      <c r="H57" s="352">
        <v>36.47</v>
      </c>
      <c r="I57" s="235">
        <f t="shared" si="2"/>
        <v>45.47</v>
      </c>
      <c r="J57" s="212">
        <f t="shared" si="4"/>
        <v>136.41</v>
      </c>
      <c r="K57" s="287"/>
    </row>
    <row r="58" spans="2:12" s="87" customFormat="1" ht="30" x14ac:dyDescent="0.25">
      <c r="B58" s="359" t="s">
        <v>357</v>
      </c>
      <c r="C58" s="229" t="s">
        <v>306</v>
      </c>
      <c r="D58" s="230" t="s">
        <v>113</v>
      </c>
      <c r="E58" s="220" t="s">
        <v>327</v>
      </c>
      <c r="F58" s="232" t="s">
        <v>29</v>
      </c>
      <c r="G58" s="210">
        <f>'Memorial de Cálculo'!K639</f>
        <v>1</v>
      </c>
      <c r="H58" s="352">
        <v>1079.3900000000001</v>
      </c>
      <c r="I58" s="235">
        <f t="shared" si="2"/>
        <v>1345.68</v>
      </c>
      <c r="J58" s="212">
        <f t="shared" si="4"/>
        <v>1345.68</v>
      </c>
      <c r="K58" s="287"/>
    </row>
    <row r="59" spans="2:12" s="87" customFormat="1" ht="30" x14ac:dyDescent="0.25">
      <c r="B59" s="359" t="s">
        <v>358</v>
      </c>
      <c r="C59" s="229" t="s">
        <v>307</v>
      </c>
      <c r="D59" s="230" t="s">
        <v>113</v>
      </c>
      <c r="E59" s="220" t="s">
        <v>340</v>
      </c>
      <c r="F59" s="232" t="s">
        <v>54</v>
      </c>
      <c r="G59" s="210">
        <f>'Memorial de Cálculo'!K658</f>
        <v>2</v>
      </c>
      <c r="H59" s="352">
        <v>51.43</v>
      </c>
      <c r="I59" s="235">
        <f t="shared" si="2"/>
        <v>64.12</v>
      </c>
      <c r="J59" s="212">
        <f t="shared" si="4"/>
        <v>128.24</v>
      </c>
      <c r="K59" s="287"/>
    </row>
    <row r="60" spans="2:12" s="87" customFormat="1" ht="30" x14ac:dyDescent="0.25">
      <c r="B60" s="359" t="s">
        <v>359</v>
      </c>
      <c r="C60" s="229" t="s">
        <v>300</v>
      </c>
      <c r="D60" s="230" t="s">
        <v>113</v>
      </c>
      <c r="E60" s="230" t="s">
        <v>327</v>
      </c>
      <c r="F60" s="232" t="s">
        <v>29</v>
      </c>
      <c r="G60" s="233">
        <f>'Memorial de Cálculo'!K677</f>
        <v>1</v>
      </c>
      <c r="H60" s="352">
        <v>1079.3900000000001</v>
      </c>
      <c r="I60" s="235">
        <f t="shared" si="2"/>
        <v>1345.68</v>
      </c>
      <c r="J60" s="236">
        <f t="shared" si="4"/>
        <v>1345.68</v>
      </c>
      <c r="K60" s="287"/>
    </row>
    <row r="61" spans="2:12" ht="16.5" x14ac:dyDescent="0.25">
      <c r="B61" s="359" t="s">
        <v>360</v>
      </c>
      <c r="C61" s="229" t="s">
        <v>301</v>
      </c>
      <c r="D61" s="230" t="s">
        <v>113</v>
      </c>
      <c r="E61" s="230" t="s">
        <v>386</v>
      </c>
      <c r="F61" s="209" t="s">
        <v>29</v>
      </c>
      <c r="G61" s="210">
        <f>'Memorial de Cálculo'!K696</f>
        <v>1</v>
      </c>
      <c r="H61" s="352">
        <v>497.84</v>
      </c>
      <c r="I61" s="235">
        <f t="shared" si="2"/>
        <v>620.66</v>
      </c>
      <c r="J61" s="212">
        <f t="shared" si="4"/>
        <v>620.66</v>
      </c>
      <c r="K61" s="206"/>
    </row>
    <row r="62" spans="2:12" ht="18" customHeight="1" x14ac:dyDescent="0.25">
      <c r="B62" s="214" t="s">
        <v>95</v>
      </c>
      <c r="C62" s="251" t="s">
        <v>52</v>
      </c>
      <c r="D62" s="252"/>
      <c r="E62" s="252"/>
      <c r="F62" s="252"/>
      <c r="G62" s="252"/>
      <c r="H62" s="252"/>
      <c r="I62" s="253"/>
      <c r="J62" s="216">
        <f>SUM(J63:J65)</f>
        <v>26667.81</v>
      </c>
      <c r="K62" s="206">
        <f>J62/$J$88</f>
        <v>0.15677689844079126</v>
      </c>
    </row>
    <row r="63" spans="2:12" s="87" customFormat="1" ht="30" x14ac:dyDescent="0.25">
      <c r="B63" s="359" t="s">
        <v>96</v>
      </c>
      <c r="C63" s="229" t="s">
        <v>130</v>
      </c>
      <c r="D63" s="230" t="s">
        <v>87</v>
      </c>
      <c r="E63" s="230" t="s">
        <v>385</v>
      </c>
      <c r="F63" s="232" t="s">
        <v>16</v>
      </c>
      <c r="G63" s="233">
        <f>'Memorial de Cálculo'!K716</f>
        <v>826.14</v>
      </c>
      <c r="H63" s="234">
        <v>12.41</v>
      </c>
      <c r="I63" s="235">
        <f t="shared" ref="I63:I74" si="5">ROUND((1+I$16)*H63,2)</f>
        <v>15.47</v>
      </c>
      <c r="J63" s="236">
        <f t="shared" ref="J63:J68" si="6">ROUND((G63*I63),2)</f>
        <v>12780.39</v>
      </c>
      <c r="K63" s="287"/>
    </row>
    <row r="64" spans="2:12" ht="27.75" customHeight="1" x14ac:dyDescent="0.25">
      <c r="B64" s="359" t="s">
        <v>97</v>
      </c>
      <c r="C64" s="221" t="s">
        <v>93</v>
      </c>
      <c r="D64" s="230" t="s">
        <v>113</v>
      </c>
      <c r="E64" s="220" t="s">
        <v>387</v>
      </c>
      <c r="F64" s="209" t="s">
        <v>16</v>
      </c>
      <c r="G64" s="210">
        <f>'Memorial de Cálculo'!K735</f>
        <v>826.14</v>
      </c>
      <c r="H64" s="234">
        <v>12.19</v>
      </c>
      <c r="I64" s="211">
        <f t="shared" si="5"/>
        <v>15.2</v>
      </c>
      <c r="J64" s="212">
        <f t="shared" si="6"/>
        <v>12557.33</v>
      </c>
      <c r="K64" s="206"/>
    </row>
    <row r="65" spans="2:11" ht="27.75" customHeight="1" x14ac:dyDescent="0.25">
      <c r="B65" s="359" t="s">
        <v>98</v>
      </c>
      <c r="C65" s="221" t="s">
        <v>111</v>
      </c>
      <c r="D65" s="220" t="s">
        <v>87</v>
      </c>
      <c r="E65" s="220">
        <v>88412</v>
      </c>
      <c r="F65" s="209" t="s">
        <v>16</v>
      </c>
      <c r="G65" s="210">
        <f>'Memorial de Cálculo'!K754</f>
        <v>826.14</v>
      </c>
      <c r="H65" s="213">
        <v>1.29</v>
      </c>
      <c r="I65" s="211">
        <f t="shared" si="5"/>
        <v>1.61</v>
      </c>
      <c r="J65" s="212">
        <f t="shared" si="6"/>
        <v>1330.09</v>
      </c>
      <c r="K65" s="206"/>
    </row>
    <row r="66" spans="2:11" ht="18" customHeight="1" x14ac:dyDescent="0.25">
      <c r="B66" s="214" t="s">
        <v>50</v>
      </c>
      <c r="C66" s="217" t="s">
        <v>83</v>
      </c>
      <c r="D66" s="218"/>
      <c r="E66" s="218"/>
      <c r="F66" s="218"/>
      <c r="G66" s="218"/>
      <c r="H66" s="218"/>
      <c r="I66" s="219"/>
      <c r="J66" s="216">
        <f>SUM(J67:J74)</f>
        <v>22707.65</v>
      </c>
      <c r="K66" s="206">
        <f>J66/$J$88</f>
        <v>0.13349558654719054</v>
      </c>
    </row>
    <row r="67" spans="2:11" ht="60" x14ac:dyDescent="0.25">
      <c r="B67" s="207" t="s">
        <v>51</v>
      </c>
      <c r="C67" s="229" t="s">
        <v>292</v>
      </c>
      <c r="D67" s="230" t="s">
        <v>113</v>
      </c>
      <c r="E67" s="220" t="s">
        <v>331</v>
      </c>
      <c r="F67" s="209" t="s">
        <v>29</v>
      </c>
      <c r="G67" s="215">
        <f>'Memorial de Cálculo'!K774</f>
        <v>1</v>
      </c>
      <c r="H67" s="213">
        <v>956.43</v>
      </c>
      <c r="I67" s="235">
        <f t="shared" si="5"/>
        <v>1192.3800000000001</v>
      </c>
      <c r="J67" s="212">
        <f t="shared" si="6"/>
        <v>1192.3800000000001</v>
      </c>
      <c r="K67" s="206"/>
    </row>
    <row r="68" spans="2:11" ht="45" x14ac:dyDescent="0.25">
      <c r="B68" s="207" t="s">
        <v>361</v>
      </c>
      <c r="C68" s="229" t="s">
        <v>293</v>
      </c>
      <c r="D68" s="230" t="s">
        <v>113</v>
      </c>
      <c r="E68" s="220" t="s">
        <v>341</v>
      </c>
      <c r="F68" s="209" t="s">
        <v>29</v>
      </c>
      <c r="G68" s="215">
        <f>'Memorial de Cálculo'!K793</f>
        <v>8</v>
      </c>
      <c r="H68" s="213">
        <v>243.42</v>
      </c>
      <c r="I68" s="235">
        <f t="shared" si="5"/>
        <v>303.47000000000003</v>
      </c>
      <c r="J68" s="212">
        <f t="shared" si="6"/>
        <v>2427.7600000000002</v>
      </c>
      <c r="K68" s="206"/>
    </row>
    <row r="69" spans="2:11" s="305" customFormat="1" ht="30" x14ac:dyDescent="0.25">
      <c r="B69" s="207" t="s">
        <v>362</v>
      </c>
      <c r="C69" s="229" t="s">
        <v>294</v>
      </c>
      <c r="D69" s="361" t="s">
        <v>113</v>
      </c>
      <c r="E69" s="220" t="s">
        <v>388</v>
      </c>
      <c r="F69" s="209" t="s">
        <v>29</v>
      </c>
      <c r="G69" s="360">
        <f>'Memorial de Cálculo'!K812</f>
        <v>4</v>
      </c>
      <c r="H69" s="213">
        <v>186.31</v>
      </c>
      <c r="I69" s="235">
        <f t="shared" si="5"/>
        <v>232.27</v>
      </c>
      <c r="J69" s="362">
        <f t="shared" ref="J69:J87" si="7">ROUND((G69*I69),2)</f>
        <v>929.08</v>
      </c>
      <c r="K69" s="363"/>
    </row>
    <row r="70" spans="2:11" s="305" customFormat="1" ht="45" x14ac:dyDescent="0.25">
      <c r="B70" s="207" t="s">
        <v>94</v>
      </c>
      <c r="C70" s="229" t="s">
        <v>370</v>
      </c>
      <c r="D70" s="361" t="s">
        <v>113</v>
      </c>
      <c r="E70" s="220" t="s">
        <v>389</v>
      </c>
      <c r="F70" s="209" t="s">
        <v>29</v>
      </c>
      <c r="G70" s="360">
        <f>'Memorial de Cálculo'!K832</f>
        <v>5</v>
      </c>
      <c r="H70" s="213">
        <v>206.55</v>
      </c>
      <c r="I70" s="235">
        <f t="shared" si="5"/>
        <v>257.51</v>
      </c>
      <c r="J70" s="362">
        <f t="shared" si="7"/>
        <v>1287.55</v>
      </c>
      <c r="K70" s="363"/>
    </row>
    <row r="71" spans="2:11" s="87" customFormat="1" ht="30" x14ac:dyDescent="0.25">
      <c r="B71" s="207" t="s">
        <v>116</v>
      </c>
      <c r="C71" s="229" t="s">
        <v>295</v>
      </c>
      <c r="D71" s="361" t="s">
        <v>391</v>
      </c>
      <c r="E71" s="220">
        <v>4895</v>
      </c>
      <c r="F71" s="232" t="s">
        <v>16</v>
      </c>
      <c r="G71" s="360">
        <f>'Memorial de Cálculo'!K851</f>
        <v>2.4</v>
      </c>
      <c r="H71" s="213">
        <v>4300.55</v>
      </c>
      <c r="I71" s="235">
        <f t="shared" si="5"/>
        <v>5361.5</v>
      </c>
      <c r="J71" s="236">
        <f t="shared" si="7"/>
        <v>12867.6</v>
      </c>
      <c r="K71" s="287"/>
    </row>
    <row r="72" spans="2:11" s="87" customFormat="1" ht="16.5" x14ac:dyDescent="0.25">
      <c r="B72" s="207" t="s">
        <v>117</v>
      </c>
      <c r="C72" s="229" t="s">
        <v>390</v>
      </c>
      <c r="D72" s="288" t="s">
        <v>88</v>
      </c>
      <c r="E72" s="231">
        <v>68052</v>
      </c>
      <c r="F72" s="232" t="s">
        <v>16</v>
      </c>
      <c r="G72" s="360">
        <f>'Memorial de Cálculo'!K870</f>
        <v>1</v>
      </c>
      <c r="H72" s="234">
        <v>430.63</v>
      </c>
      <c r="I72" s="235">
        <f t="shared" si="5"/>
        <v>536.87</v>
      </c>
      <c r="J72" s="236">
        <f t="shared" si="7"/>
        <v>536.87</v>
      </c>
      <c r="K72" s="287"/>
    </row>
    <row r="73" spans="2:11" s="87" customFormat="1" ht="60" x14ac:dyDescent="0.25">
      <c r="B73" s="207" t="s">
        <v>196</v>
      </c>
      <c r="C73" s="229" t="s">
        <v>296</v>
      </c>
      <c r="D73" s="288" t="s">
        <v>88</v>
      </c>
      <c r="E73" s="304">
        <v>87418</v>
      </c>
      <c r="F73" s="232" t="s">
        <v>16</v>
      </c>
      <c r="G73" s="215">
        <f>'Memorial de Cálculo'!K889</f>
        <v>1.2</v>
      </c>
      <c r="H73" s="234">
        <v>9.6999999999999993</v>
      </c>
      <c r="I73" s="235">
        <f t="shared" si="5"/>
        <v>12.09</v>
      </c>
      <c r="J73" s="236">
        <f t="shared" si="7"/>
        <v>14.51</v>
      </c>
      <c r="K73" s="287"/>
    </row>
    <row r="74" spans="2:11" s="87" customFormat="1" ht="30" x14ac:dyDescent="0.25">
      <c r="B74" s="207" t="s">
        <v>371</v>
      </c>
      <c r="C74" s="229" t="s">
        <v>334</v>
      </c>
      <c r="D74" s="288" t="s">
        <v>88</v>
      </c>
      <c r="E74" s="288">
        <v>84843</v>
      </c>
      <c r="F74" s="209" t="s">
        <v>29</v>
      </c>
      <c r="G74" s="360">
        <f>'Memorial de Cálculo'!K908</f>
        <v>6.3000000000000007</v>
      </c>
      <c r="H74" s="360">
        <v>439.5</v>
      </c>
      <c r="I74" s="235">
        <f t="shared" si="5"/>
        <v>547.91999999999996</v>
      </c>
      <c r="J74" s="236">
        <f t="shared" si="7"/>
        <v>3451.9</v>
      </c>
      <c r="K74" s="287"/>
    </row>
    <row r="75" spans="2:11" ht="18" customHeight="1" x14ac:dyDescent="0.25">
      <c r="B75" s="214" t="s">
        <v>354</v>
      </c>
      <c r="C75" s="217" t="s">
        <v>5</v>
      </c>
      <c r="D75" s="218"/>
      <c r="E75" s="218"/>
      <c r="F75" s="218"/>
      <c r="G75" s="218"/>
      <c r="H75" s="218"/>
      <c r="I75" s="219"/>
      <c r="J75" s="216">
        <f>SUM(J76:J87)</f>
        <v>70912.83</v>
      </c>
      <c r="K75" s="206">
        <f>J75/$J$88</f>
        <v>0.41688813393597357</v>
      </c>
    </row>
    <row r="76" spans="2:11" s="87" customFormat="1" ht="37.5" customHeight="1" x14ac:dyDescent="0.25">
      <c r="B76" s="288" t="s">
        <v>363</v>
      </c>
      <c r="C76" s="229" t="s">
        <v>297</v>
      </c>
      <c r="D76" s="288" t="s">
        <v>88</v>
      </c>
      <c r="E76" s="365">
        <v>84887</v>
      </c>
      <c r="F76" s="232" t="s">
        <v>16</v>
      </c>
      <c r="G76" s="364">
        <f>'Memorial de Cálculo'!K928</f>
        <v>5</v>
      </c>
      <c r="H76" s="234">
        <v>49.99</v>
      </c>
      <c r="I76" s="235">
        <f>ROUND((1+I$16)*H76,2)</f>
        <v>62.32</v>
      </c>
      <c r="J76" s="236">
        <f t="shared" si="7"/>
        <v>311.60000000000002</v>
      </c>
      <c r="K76" s="287"/>
    </row>
    <row r="77" spans="2:11" s="87" customFormat="1" ht="51" customHeight="1" x14ac:dyDescent="0.25">
      <c r="B77" s="288" t="s">
        <v>364</v>
      </c>
      <c r="C77" s="229" t="s">
        <v>298</v>
      </c>
      <c r="D77" s="288" t="s">
        <v>391</v>
      </c>
      <c r="E77" s="365">
        <v>9681</v>
      </c>
      <c r="F77" s="232" t="s">
        <v>16</v>
      </c>
      <c r="G77" s="364">
        <f>'Memorial de Cálculo'!K947</f>
        <v>51.55</v>
      </c>
      <c r="H77" s="234">
        <v>73.180000000000007</v>
      </c>
      <c r="I77" s="235">
        <f>ROUND((1+I$16)*H77,2)</f>
        <v>91.23</v>
      </c>
      <c r="J77" s="236">
        <f t="shared" si="7"/>
        <v>4702.91</v>
      </c>
      <c r="K77" s="287"/>
    </row>
    <row r="78" spans="2:11" ht="16.5" x14ac:dyDescent="0.25">
      <c r="B78" s="288" t="s">
        <v>365</v>
      </c>
      <c r="C78" s="229" t="s">
        <v>308</v>
      </c>
      <c r="D78" s="288" t="s">
        <v>88</v>
      </c>
      <c r="E78" s="321">
        <v>86889</v>
      </c>
      <c r="F78" s="209" t="s">
        <v>16</v>
      </c>
      <c r="G78" s="222">
        <f>'Memorial de Cálculo'!K966</f>
        <v>4.4800000000000004</v>
      </c>
      <c r="H78" s="213">
        <v>438.53</v>
      </c>
      <c r="I78" s="211">
        <f>ROUND((1+I$16)*H78,2)</f>
        <v>546.72</v>
      </c>
      <c r="J78" s="212">
        <f t="shared" si="7"/>
        <v>2449.31</v>
      </c>
      <c r="K78" s="206"/>
    </row>
    <row r="79" spans="2:11" ht="30" x14ac:dyDescent="0.25">
      <c r="B79" s="288" t="s">
        <v>366</v>
      </c>
      <c r="C79" s="229" t="s">
        <v>302</v>
      </c>
      <c r="D79" s="230" t="s">
        <v>113</v>
      </c>
      <c r="E79" s="321" t="s">
        <v>335</v>
      </c>
      <c r="F79" s="209" t="s">
        <v>16</v>
      </c>
      <c r="G79" s="222">
        <f>'Memorial de Cálculo'!K985</f>
        <v>14.79</v>
      </c>
      <c r="H79" s="213">
        <v>532.76</v>
      </c>
      <c r="I79" s="211">
        <f>ROUND((1+I$16)*H79,2)</f>
        <v>664.19</v>
      </c>
      <c r="J79" s="212">
        <f t="shared" si="7"/>
        <v>9823.3700000000008</v>
      </c>
      <c r="K79" s="206"/>
    </row>
    <row r="80" spans="2:11" ht="16.5" x14ac:dyDescent="0.25">
      <c r="B80" s="288" t="s">
        <v>367</v>
      </c>
      <c r="C80" s="229" t="s">
        <v>374</v>
      </c>
      <c r="D80" s="288" t="s">
        <v>409</v>
      </c>
      <c r="E80" s="321" t="s">
        <v>395</v>
      </c>
      <c r="F80" s="209" t="s">
        <v>16</v>
      </c>
      <c r="G80" s="222">
        <f>'Memorial de Cálculo'!K987</f>
        <v>3136</v>
      </c>
      <c r="H80" s="222">
        <v>4.8</v>
      </c>
      <c r="I80" s="211">
        <f t="shared" ref="I80:I86" si="8">ROUND((1+I$16)*H80,2)</f>
        <v>5.98</v>
      </c>
      <c r="J80" s="212">
        <f t="shared" si="7"/>
        <v>18753.28</v>
      </c>
      <c r="K80" s="206"/>
    </row>
    <row r="81" spans="2:11" ht="16.5" x14ac:dyDescent="0.25">
      <c r="B81" s="288" t="s">
        <v>375</v>
      </c>
      <c r="C81" s="229" t="s">
        <v>373</v>
      </c>
      <c r="D81" s="288" t="s">
        <v>409</v>
      </c>
      <c r="E81" s="321" t="s">
        <v>395</v>
      </c>
      <c r="F81" s="209" t="s">
        <v>16</v>
      </c>
      <c r="G81" s="222">
        <f>'Memorial de Cálculo'!K989</f>
        <v>3136</v>
      </c>
      <c r="H81" s="222">
        <v>3.2</v>
      </c>
      <c r="I81" s="211">
        <f t="shared" si="8"/>
        <v>3.99</v>
      </c>
      <c r="J81" s="212">
        <f t="shared" si="7"/>
        <v>12512.64</v>
      </c>
      <c r="K81" s="206"/>
    </row>
    <row r="82" spans="2:11" ht="30" x14ac:dyDescent="0.25">
      <c r="B82" s="288" t="s">
        <v>376</v>
      </c>
      <c r="C82" s="229" t="s">
        <v>394</v>
      </c>
      <c r="D82" s="288" t="s">
        <v>409</v>
      </c>
      <c r="E82" s="321" t="s">
        <v>395</v>
      </c>
      <c r="F82" s="209" t="s">
        <v>16</v>
      </c>
      <c r="G82" s="222">
        <f>'Memorial de Cálculo'!K991</f>
        <v>3136</v>
      </c>
      <c r="H82" s="222">
        <v>1.1499999999999999</v>
      </c>
      <c r="I82" s="211">
        <f t="shared" si="8"/>
        <v>1.43</v>
      </c>
      <c r="J82" s="212">
        <f t="shared" si="7"/>
        <v>4484.4799999999996</v>
      </c>
      <c r="K82" s="206"/>
    </row>
    <row r="83" spans="2:11" ht="16.5" x14ac:dyDescent="0.25">
      <c r="B83" s="288" t="s">
        <v>404</v>
      </c>
      <c r="C83" s="229" t="s">
        <v>400</v>
      </c>
      <c r="D83" s="230" t="s">
        <v>113</v>
      </c>
      <c r="E83" s="321" t="s">
        <v>410</v>
      </c>
      <c r="F83" s="209" t="s">
        <v>29</v>
      </c>
      <c r="G83" s="222">
        <f>'Memorial de Cálculo'!K1012</f>
        <v>5</v>
      </c>
      <c r="H83" s="222">
        <v>158.04</v>
      </c>
      <c r="I83" s="211">
        <f t="shared" si="8"/>
        <v>197.03</v>
      </c>
      <c r="J83" s="212">
        <f t="shared" si="7"/>
        <v>985.15</v>
      </c>
      <c r="K83" s="206"/>
    </row>
    <row r="84" spans="2:11" ht="16.5" x14ac:dyDescent="0.25">
      <c r="B84" s="288" t="s">
        <v>405</v>
      </c>
      <c r="C84" s="229" t="s">
        <v>401</v>
      </c>
      <c r="D84" s="230" t="s">
        <v>391</v>
      </c>
      <c r="E84" s="321">
        <v>8738</v>
      </c>
      <c r="F84" s="209" t="s">
        <v>29</v>
      </c>
      <c r="G84" s="222">
        <v>9</v>
      </c>
      <c r="H84" s="222">
        <v>480</v>
      </c>
      <c r="I84" s="211">
        <f t="shared" si="8"/>
        <v>598.41999999999996</v>
      </c>
      <c r="J84" s="212">
        <f t="shared" si="7"/>
        <v>5385.78</v>
      </c>
      <c r="K84" s="206"/>
    </row>
    <row r="85" spans="2:11" ht="16.5" x14ac:dyDescent="0.25">
      <c r="B85" s="288" t="s">
        <v>406</v>
      </c>
      <c r="C85" s="229" t="s">
        <v>402</v>
      </c>
      <c r="D85" s="230" t="s">
        <v>391</v>
      </c>
      <c r="E85" s="321">
        <v>8738</v>
      </c>
      <c r="F85" s="209" t="s">
        <v>29</v>
      </c>
      <c r="G85" s="222">
        <v>9</v>
      </c>
      <c r="H85" s="222">
        <v>480</v>
      </c>
      <c r="I85" s="211">
        <f t="shared" si="8"/>
        <v>598.41999999999996</v>
      </c>
      <c r="J85" s="212">
        <f t="shared" si="7"/>
        <v>5385.78</v>
      </c>
      <c r="K85" s="206"/>
    </row>
    <row r="86" spans="2:11" ht="16.5" x14ac:dyDescent="0.25">
      <c r="B86" s="288" t="s">
        <v>407</v>
      </c>
      <c r="C86" s="229" t="s">
        <v>403</v>
      </c>
      <c r="D86" s="230" t="s">
        <v>391</v>
      </c>
      <c r="E86" s="321">
        <v>8738</v>
      </c>
      <c r="F86" s="209" t="s">
        <v>29</v>
      </c>
      <c r="G86" s="222">
        <v>9</v>
      </c>
      <c r="H86" s="222">
        <v>480</v>
      </c>
      <c r="I86" s="211">
        <f t="shared" si="8"/>
        <v>598.41999999999996</v>
      </c>
      <c r="J86" s="212">
        <f t="shared" si="7"/>
        <v>5385.78</v>
      </c>
      <c r="K86" s="206"/>
    </row>
    <row r="87" spans="2:11" ht="16.5" x14ac:dyDescent="0.25">
      <c r="B87" s="288" t="s">
        <v>408</v>
      </c>
      <c r="C87" s="229" t="s">
        <v>372</v>
      </c>
      <c r="D87" s="230" t="s">
        <v>88</v>
      </c>
      <c r="E87" s="321">
        <v>9537</v>
      </c>
      <c r="F87" s="209" t="s">
        <v>16</v>
      </c>
      <c r="G87" s="222">
        <f>'Memorial de Cálculo'!K1090</f>
        <v>389.76</v>
      </c>
      <c r="H87" s="213">
        <v>1.51</v>
      </c>
      <c r="I87" s="211">
        <f>ROUND((1+I$16)*H87,2)</f>
        <v>1.88</v>
      </c>
      <c r="J87" s="212">
        <f t="shared" si="7"/>
        <v>732.75</v>
      </c>
      <c r="K87" s="206"/>
    </row>
    <row r="88" spans="2:11" ht="26.25" customHeight="1" x14ac:dyDescent="0.25">
      <c r="B88" s="207"/>
      <c r="C88" s="431" t="s">
        <v>119</v>
      </c>
      <c r="D88" s="432"/>
      <c r="E88" s="218"/>
      <c r="F88" s="218"/>
      <c r="G88" s="218"/>
      <c r="H88" s="218"/>
      <c r="I88" s="219"/>
      <c r="J88" s="216">
        <f>SUM(J20:J87)/2</f>
        <v>170100.38</v>
      </c>
      <c r="K88" s="206">
        <f>J88/$J$88</f>
        <v>1</v>
      </c>
    </row>
    <row r="89" spans="2:11" ht="18" customHeight="1" x14ac:dyDescent="0.25">
      <c r="B89" s="121"/>
      <c r="C89" s="121"/>
      <c r="D89" s="121"/>
      <c r="E89" s="121"/>
      <c r="F89" s="121"/>
      <c r="G89" s="121"/>
      <c r="H89" s="121"/>
      <c r="I89" s="121"/>
      <c r="J89" s="121"/>
      <c r="K89" s="121"/>
    </row>
    <row r="90" spans="2:11" ht="18" customHeight="1" x14ac:dyDescent="0.25">
      <c r="B90" s="430" t="s">
        <v>424</v>
      </c>
      <c r="C90" s="430"/>
      <c r="D90" s="430"/>
      <c r="E90" s="430"/>
      <c r="F90" s="430"/>
      <c r="G90" s="430"/>
      <c r="H90" s="430"/>
      <c r="I90" s="430"/>
      <c r="J90" s="430"/>
      <c r="K90" s="430"/>
    </row>
    <row r="91" spans="2:11" ht="18" customHeight="1" x14ac:dyDescent="0.25">
      <c r="B91" s="430"/>
      <c r="C91" s="430"/>
      <c r="D91" s="430"/>
      <c r="E91" s="430"/>
      <c r="F91" s="430"/>
      <c r="G91" s="430"/>
      <c r="H91" s="430"/>
      <c r="I91" s="430"/>
      <c r="J91" s="430"/>
      <c r="K91" s="430"/>
    </row>
    <row r="92" spans="2:11" ht="18" customHeight="1" x14ac:dyDescent="0.25">
      <c r="B92" s="122"/>
      <c r="C92" s="123"/>
      <c r="D92" s="123"/>
      <c r="E92" s="123"/>
      <c r="F92" s="124"/>
      <c r="G92" s="125"/>
      <c r="H92" s="126"/>
      <c r="I92" s="126"/>
      <c r="J92" s="121"/>
      <c r="K92" s="121"/>
    </row>
    <row r="93" spans="2:11" ht="18" customHeight="1" x14ac:dyDescent="0.25">
      <c r="B93" s="122"/>
      <c r="C93" s="123"/>
      <c r="D93" s="123"/>
      <c r="E93" s="123"/>
      <c r="F93" s="124"/>
      <c r="G93" s="125"/>
      <c r="H93" s="126"/>
      <c r="I93" s="126"/>
      <c r="J93" s="121"/>
      <c r="K93" s="121"/>
    </row>
    <row r="94" spans="2:11" ht="18" customHeight="1" x14ac:dyDescent="0.25">
      <c r="B94" s="122"/>
      <c r="C94" s="123"/>
      <c r="D94" s="123"/>
      <c r="E94" s="123"/>
      <c r="F94" s="124"/>
      <c r="G94" s="125"/>
      <c r="H94" s="126"/>
      <c r="I94" s="126"/>
      <c r="J94" s="121"/>
      <c r="K94" s="121"/>
    </row>
    <row r="95" spans="2:11" ht="18" customHeight="1" x14ac:dyDescent="0.25">
      <c r="B95" s="86"/>
      <c r="C95" s="87"/>
      <c r="D95" s="87"/>
      <c r="E95" s="87"/>
      <c r="F95" s="88"/>
      <c r="G95" s="89"/>
      <c r="H95" s="90"/>
    </row>
    <row r="96" spans="2:11" ht="18" customHeight="1" x14ac:dyDescent="0.25">
      <c r="B96" s="86"/>
      <c r="C96" s="87"/>
      <c r="D96" s="87"/>
      <c r="E96" s="87"/>
      <c r="F96" s="88"/>
      <c r="G96" s="89"/>
      <c r="H96" s="90"/>
    </row>
    <row r="97" spans="2:8" ht="18" customHeight="1" x14ac:dyDescent="0.25">
      <c r="B97" s="86"/>
      <c r="C97" s="87"/>
      <c r="D97" s="87"/>
      <c r="E97" s="87"/>
      <c r="F97" s="88"/>
      <c r="G97" s="89"/>
      <c r="H97" s="90"/>
    </row>
    <row r="98" spans="2:8" ht="18" customHeight="1" x14ac:dyDescent="0.25">
      <c r="B98" s="86"/>
      <c r="C98" s="87"/>
      <c r="D98" s="87"/>
      <c r="E98" s="87"/>
      <c r="F98" s="88"/>
      <c r="G98" s="89"/>
      <c r="H98" s="90"/>
    </row>
    <row r="99" spans="2:8" ht="18" customHeight="1" x14ac:dyDescent="0.25">
      <c r="B99" s="86"/>
      <c r="C99" s="87"/>
      <c r="D99" s="87"/>
      <c r="E99" s="87"/>
      <c r="F99" s="88"/>
      <c r="G99" s="89"/>
      <c r="H99" s="90"/>
    </row>
    <row r="100" spans="2:8" ht="18" customHeight="1" x14ac:dyDescent="0.25">
      <c r="B100" s="86"/>
      <c r="C100" s="87"/>
      <c r="D100" s="87"/>
      <c r="E100" s="87"/>
      <c r="F100" s="88"/>
      <c r="G100" s="89"/>
      <c r="H100" s="90"/>
    </row>
    <row r="101" spans="2:8" ht="18" customHeight="1" x14ac:dyDescent="0.25">
      <c r="B101" s="86"/>
      <c r="C101" s="87"/>
      <c r="D101" s="87"/>
      <c r="E101" s="87"/>
      <c r="F101" s="88"/>
      <c r="G101" s="89"/>
      <c r="H101" s="90"/>
    </row>
    <row r="102" spans="2:8" ht="18" customHeight="1" x14ac:dyDescent="0.25">
      <c r="B102" s="86"/>
      <c r="C102" s="87"/>
      <c r="D102" s="87"/>
      <c r="E102" s="87"/>
      <c r="F102" s="88"/>
      <c r="G102" s="89"/>
      <c r="H102" s="90"/>
    </row>
    <row r="103" spans="2:8" ht="18" customHeight="1" x14ac:dyDescent="0.25">
      <c r="B103" s="86"/>
      <c r="C103" s="87"/>
      <c r="D103" s="87"/>
      <c r="E103" s="87"/>
      <c r="F103" s="88"/>
      <c r="G103" s="89"/>
      <c r="H103" s="90"/>
    </row>
    <row r="104" spans="2:8" ht="18" customHeight="1" x14ac:dyDescent="0.25">
      <c r="B104" s="86"/>
      <c r="C104" s="87"/>
      <c r="D104" s="87"/>
      <c r="E104" s="87"/>
      <c r="F104" s="88"/>
      <c r="G104" s="89"/>
      <c r="H104" s="90"/>
    </row>
    <row r="105" spans="2:8" ht="18" customHeight="1" x14ac:dyDescent="0.25">
      <c r="B105" s="86"/>
      <c r="C105" s="87"/>
      <c r="D105" s="87"/>
      <c r="E105" s="87"/>
      <c r="F105" s="88"/>
      <c r="G105" s="89"/>
      <c r="H105" s="90"/>
    </row>
    <row r="106" spans="2:8" ht="18" customHeight="1" x14ac:dyDescent="0.25">
      <c r="B106" s="86"/>
      <c r="C106" s="87"/>
      <c r="D106" s="87"/>
      <c r="E106" s="87"/>
      <c r="F106" s="88"/>
      <c r="G106" s="89"/>
      <c r="H106" s="90"/>
    </row>
    <row r="107" spans="2:8" ht="18" customHeight="1" x14ac:dyDescent="0.25">
      <c r="B107" s="86"/>
      <c r="C107" s="87"/>
      <c r="D107" s="87"/>
      <c r="E107" s="87"/>
      <c r="F107" s="88"/>
      <c r="G107" s="89"/>
      <c r="H107" s="90"/>
    </row>
    <row r="108" spans="2:8" ht="18" customHeight="1" x14ac:dyDescent="0.25">
      <c r="B108" s="86"/>
      <c r="C108" s="87"/>
      <c r="D108" s="87"/>
      <c r="E108" s="87"/>
      <c r="F108" s="88"/>
      <c r="G108" s="89"/>
      <c r="H108" s="90"/>
    </row>
    <row r="109" spans="2:8" ht="18" customHeight="1" x14ac:dyDescent="0.25">
      <c r="B109" s="86"/>
      <c r="C109" s="87"/>
      <c r="D109" s="87"/>
      <c r="E109" s="87"/>
      <c r="F109" s="88"/>
      <c r="G109" s="89"/>
      <c r="H109" s="90"/>
    </row>
    <row r="110" spans="2:8" ht="18" customHeight="1" x14ac:dyDescent="0.25">
      <c r="B110" s="86"/>
      <c r="C110" s="87"/>
      <c r="D110" s="87"/>
      <c r="E110" s="87"/>
      <c r="F110" s="88"/>
      <c r="G110" s="89"/>
      <c r="H110" s="90"/>
    </row>
    <row r="111" spans="2:8" ht="18" customHeight="1" x14ac:dyDescent="0.25">
      <c r="B111" s="86"/>
      <c r="C111" s="87"/>
      <c r="D111" s="87"/>
      <c r="E111" s="87"/>
      <c r="F111" s="88"/>
      <c r="G111" s="89"/>
      <c r="H111" s="90"/>
    </row>
    <row r="112" spans="2:8" ht="18" customHeight="1" x14ac:dyDescent="0.25">
      <c r="B112" s="86"/>
      <c r="C112" s="87"/>
      <c r="D112" s="87"/>
      <c r="E112" s="87"/>
      <c r="F112" s="88"/>
      <c r="G112" s="89"/>
      <c r="H112" s="90"/>
    </row>
    <row r="113" spans="2:11" ht="18" customHeight="1" x14ac:dyDescent="0.25">
      <c r="B113" s="86"/>
      <c r="C113" s="87"/>
      <c r="D113" s="87"/>
      <c r="E113" s="87"/>
      <c r="F113" s="88"/>
      <c r="G113" s="89"/>
      <c r="H113" s="90"/>
    </row>
    <row r="114" spans="2:11" ht="18" customHeight="1" x14ac:dyDescent="0.25">
      <c r="B114" s="86"/>
      <c r="C114" s="87"/>
      <c r="D114" s="87"/>
      <c r="E114" s="87"/>
      <c r="F114" s="88"/>
      <c r="G114" s="89"/>
      <c r="H114" s="90"/>
    </row>
    <row r="115" spans="2:11" ht="18" customHeight="1" x14ac:dyDescent="0.25">
      <c r="B115" s="86"/>
      <c r="C115" s="87"/>
      <c r="D115" s="87"/>
      <c r="E115" s="87"/>
      <c r="F115" s="88"/>
      <c r="G115" s="89"/>
      <c r="H115" s="90"/>
    </row>
    <row r="116" spans="2:11" ht="18" customHeight="1" x14ac:dyDescent="0.25">
      <c r="B116" s="86"/>
      <c r="C116" s="87"/>
      <c r="D116" s="87"/>
      <c r="E116" s="87"/>
      <c r="F116" s="88"/>
      <c r="G116" s="89"/>
      <c r="H116" s="90"/>
      <c r="I116" s="90"/>
      <c r="J116" s="87"/>
      <c r="K116" s="87"/>
    </row>
    <row r="117" spans="2:11" ht="18" customHeight="1" x14ac:dyDescent="0.25">
      <c r="B117" s="86"/>
      <c r="C117" s="87"/>
      <c r="D117" s="87"/>
      <c r="E117" s="87"/>
      <c r="F117" s="88"/>
      <c r="G117" s="89"/>
      <c r="H117" s="90"/>
      <c r="I117" s="90"/>
      <c r="J117" s="87"/>
      <c r="K117" s="87"/>
    </row>
    <row r="118" spans="2:11" ht="18" customHeight="1" x14ac:dyDescent="0.25">
      <c r="B118" s="86"/>
      <c r="C118" s="87"/>
      <c r="D118" s="87"/>
      <c r="E118" s="87"/>
      <c r="F118" s="88"/>
      <c r="G118" s="89"/>
      <c r="H118" s="90"/>
      <c r="I118" s="90"/>
      <c r="J118" s="87"/>
      <c r="K118" s="87"/>
    </row>
    <row r="119" spans="2:11" ht="18" customHeight="1" x14ac:dyDescent="0.25">
      <c r="B119" s="86"/>
      <c r="C119" s="87"/>
      <c r="D119" s="87"/>
      <c r="E119" s="87"/>
      <c r="F119" s="88"/>
      <c r="G119" s="89"/>
      <c r="H119" s="90"/>
      <c r="I119" s="90"/>
      <c r="J119" s="87"/>
      <c r="K119" s="87"/>
    </row>
    <row r="120" spans="2:11" ht="18" customHeight="1" x14ac:dyDescent="0.25">
      <c r="B120" s="86"/>
      <c r="C120" s="87"/>
      <c r="D120" s="87"/>
      <c r="E120" s="87"/>
      <c r="F120" s="88"/>
      <c r="G120" s="89"/>
      <c r="H120" s="90"/>
      <c r="I120" s="90"/>
      <c r="J120" s="87"/>
      <c r="K120" s="87"/>
    </row>
    <row r="121" spans="2:11" ht="18" customHeight="1" x14ac:dyDescent="0.25">
      <c r="B121" s="86"/>
      <c r="C121" s="87"/>
      <c r="D121" s="87"/>
      <c r="E121" s="87"/>
      <c r="F121" s="88"/>
      <c r="G121" s="89"/>
      <c r="H121" s="90"/>
      <c r="I121" s="90"/>
      <c r="J121" s="87"/>
      <c r="K121" s="87"/>
    </row>
    <row r="122" spans="2:11" ht="18" customHeight="1" x14ac:dyDescent="0.25">
      <c r="B122" s="86"/>
      <c r="C122" s="87"/>
      <c r="D122" s="87"/>
      <c r="E122" s="87"/>
      <c r="F122" s="88"/>
      <c r="G122" s="89"/>
      <c r="H122" s="90"/>
      <c r="I122" s="90"/>
      <c r="J122" s="87"/>
      <c r="K122" s="87"/>
    </row>
    <row r="123" spans="2:11" ht="18" customHeight="1" x14ac:dyDescent="0.25">
      <c r="B123" s="86"/>
      <c r="C123" s="87"/>
      <c r="D123" s="87"/>
      <c r="E123" s="87"/>
      <c r="F123" s="88"/>
      <c r="G123" s="89"/>
      <c r="H123" s="90"/>
      <c r="I123" s="90"/>
      <c r="J123" s="87"/>
      <c r="K123" s="87"/>
    </row>
    <row r="124" spans="2:11" ht="18" customHeight="1" x14ac:dyDescent="0.25">
      <c r="B124" s="86"/>
      <c r="C124" s="87"/>
      <c r="D124" s="87"/>
      <c r="E124" s="87"/>
      <c r="F124" s="88"/>
      <c r="G124" s="89"/>
      <c r="H124" s="90"/>
      <c r="I124" s="90"/>
      <c r="J124" s="87"/>
      <c r="K124" s="87"/>
    </row>
    <row r="125" spans="2:11" ht="18" customHeight="1" x14ac:dyDescent="0.25">
      <c r="B125" s="86"/>
      <c r="C125" s="87"/>
      <c r="D125" s="87"/>
      <c r="E125" s="87"/>
      <c r="F125" s="88"/>
      <c r="G125" s="89"/>
      <c r="H125" s="90"/>
      <c r="I125" s="90"/>
      <c r="J125" s="87"/>
      <c r="K125" s="87"/>
    </row>
    <row r="126" spans="2:11" ht="18" customHeight="1" x14ac:dyDescent="0.25">
      <c r="B126" s="86"/>
      <c r="C126" s="87"/>
      <c r="D126" s="87"/>
      <c r="E126" s="87"/>
      <c r="F126" s="88"/>
      <c r="G126" s="89"/>
      <c r="H126" s="90"/>
      <c r="I126" s="90"/>
      <c r="J126" s="87"/>
      <c r="K126" s="87"/>
    </row>
    <row r="127" spans="2:11" ht="18" customHeight="1" x14ac:dyDescent="0.25">
      <c r="B127" s="86"/>
      <c r="C127" s="87"/>
      <c r="D127" s="87"/>
      <c r="E127" s="87"/>
      <c r="F127" s="88"/>
      <c r="G127" s="89"/>
      <c r="H127" s="90"/>
      <c r="I127" s="90"/>
      <c r="J127" s="87"/>
      <c r="K127" s="87"/>
    </row>
    <row r="128" spans="2:11" ht="18" customHeight="1" x14ac:dyDescent="0.25">
      <c r="B128" s="86"/>
      <c r="C128" s="87"/>
      <c r="D128" s="87"/>
      <c r="E128" s="87"/>
      <c r="F128" s="88"/>
      <c r="G128" s="89"/>
      <c r="H128" s="90"/>
      <c r="I128" s="90"/>
      <c r="J128" s="87"/>
      <c r="K128" s="87"/>
    </row>
    <row r="129" spans="2:11" ht="18" customHeight="1" x14ac:dyDescent="0.25">
      <c r="B129" s="86"/>
      <c r="C129" s="87"/>
      <c r="D129" s="87"/>
      <c r="E129" s="87"/>
      <c r="F129" s="88"/>
      <c r="G129" s="89"/>
      <c r="H129" s="90"/>
      <c r="I129" s="90"/>
      <c r="J129" s="87"/>
      <c r="K129" s="87"/>
    </row>
    <row r="130" spans="2:11" ht="18" customHeight="1" x14ac:dyDescent="0.25">
      <c r="B130" s="86"/>
      <c r="C130" s="87"/>
      <c r="D130" s="87"/>
      <c r="E130" s="87"/>
      <c r="F130" s="88"/>
      <c r="G130" s="89"/>
      <c r="H130" s="90"/>
      <c r="I130" s="90"/>
      <c r="J130" s="87"/>
      <c r="K130" s="87"/>
    </row>
    <row r="131" spans="2:11" ht="18" customHeight="1" x14ac:dyDescent="0.25">
      <c r="B131" s="86"/>
      <c r="C131" s="87"/>
      <c r="D131" s="87"/>
      <c r="E131" s="87"/>
      <c r="F131" s="88"/>
      <c r="G131" s="89"/>
      <c r="H131" s="90"/>
      <c r="I131" s="90"/>
      <c r="J131" s="87"/>
      <c r="K131" s="87"/>
    </row>
    <row r="132" spans="2:11" ht="18" customHeight="1" x14ac:dyDescent="0.25">
      <c r="B132" s="86"/>
      <c r="C132" s="87"/>
      <c r="D132" s="87"/>
      <c r="E132" s="87"/>
      <c r="F132" s="88"/>
      <c r="G132" s="89"/>
      <c r="H132" s="90"/>
      <c r="I132" s="90"/>
      <c r="J132" s="87"/>
      <c r="K132" s="87"/>
    </row>
    <row r="133" spans="2:11" ht="18" customHeight="1" x14ac:dyDescent="0.25">
      <c r="B133" s="86"/>
      <c r="C133" s="87"/>
      <c r="D133" s="87"/>
      <c r="E133" s="87"/>
      <c r="F133" s="88"/>
      <c r="G133" s="89"/>
      <c r="H133" s="90"/>
      <c r="I133" s="90"/>
      <c r="J133" s="87"/>
      <c r="K133" s="87"/>
    </row>
    <row r="134" spans="2:11" ht="18" customHeight="1" x14ac:dyDescent="0.25">
      <c r="B134" s="86"/>
      <c r="C134" s="87"/>
      <c r="D134" s="87"/>
      <c r="E134" s="87"/>
      <c r="F134" s="88"/>
      <c r="G134" s="89"/>
      <c r="H134" s="90"/>
      <c r="I134" s="90"/>
      <c r="J134" s="87"/>
      <c r="K134" s="87"/>
    </row>
    <row r="135" spans="2:11" ht="18" customHeight="1" x14ac:dyDescent="0.25">
      <c r="B135" s="86"/>
      <c r="C135" s="87"/>
      <c r="D135" s="87"/>
      <c r="E135" s="87"/>
      <c r="F135" s="88"/>
      <c r="G135" s="89"/>
      <c r="H135" s="90"/>
      <c r="I135" s="90"/>
      <c r="J135" s="87"/>
      <c r="K135" s="87"/>
    </row>
    <row r="136" spans="2:11" ht="18" customHeight="1" x14ac:dyDescent="0.25">
      <c r="B136" s="86"/>
      <c r="C136" s="87"/>
      <c r="D136" s="87"/>
      <c r="E136" s="87"/>
      <c r="F136" s="88"/>
      <c r="G136" s="89"/>
      <c r="H136" s="90"/>
      <c r="I136" s="90"/>
      <c r="J136" s="87"/>
      <c r="K136" s="87"/>
    </row>
    <row r="137" spans="2:11" ht="18" customHeight="1" x14ac:dyDescent="0.25">
      <c r="B137" s="86"/>
      <c r="C137" s="87"/>
      <c r="D137" s="87"/>
      <c r="E137" s="87"/>
      <c r="F137" s="88"/>
      <c r="G137" s="89"/>
      <c r="H137" s="90"/>
      <c r="I137" s="90"/>
      <c r="J137" s="87"/>
      <c r="K137" s="87"/>
    </row>
    <row r="138" spans="2:11" ht="18" customHeight="1" x14ac:dyDescent="0.25">
      <c r="B138" s="86"/>
      <c r="C138" s="87"/>
      <c r="D138" s="87"/>
      <c r="E138" s="87"/>
      <c r="F138" s="88"/>
      <c r="G138" s="89"/>
      <c r="H138" s="90"/>
      <c r="I138" s="90"/>
      <c r="J138" s="87"/>
      <c r="K138" s="87"/>
    </row>
    <row r="139" spans="2:11" ht="18" customHeight="1" x14ac:dyDescent="0.25">
      <c r="B139" s="86"/>
      <c r="C139" s="87"/>
      <c r="D139" s="87"/>
      <c r="E139" s="87"/>
      <c r="F139" s="88"/>
      <c r="G139" s="89"/>
      <c r="H139" s="90"/>
      <c r="I139" s="90"/>
      <c r="J139" s="87"/>
      <c r="K139" s="87"/>
    </row>
    <row r="140" spans="2:11" ht="18" customHeight="1" x14ac:dyDescent="0.25">
      <c r="B140" s="86"/>
      <c r="C140" s="87"/>
      <c r="D140" s="87"/>
      <c r="E140" s="87"/>
      <c r="F140" s="88"/>
      <c r="G140" s="89"/>
      <c r="H140" s="90"/>
      <c r="I140" s="90"/>
      <c r="J140" s="87"/>
      <c r="K140" s="87"/>
    </row>
    <row r="141" spans="2:11" ht="18" customHeight="1" x14ac:dyDescent="0.25">
      <c r="B141" s="86"/>
      <c r="C141" s="87"/>
      <c r="D141" s="87"/>
      <c r="E141" s="87"/>
      <c r="F141" s="88"/>
      <c r="G141" s="89"/>
      <c r="H141" s="90"/>
      <c r="I141" s="90"/>
      <c r="J141" s="87"/>
      <c r="K141" s="87"/>
    </row>
    <row r="142" spans="2:11" ht="18" customHeight="1" x14ac:dyDescent="0.25">
      <c r="B142" s="86"/>
      <c r="C142" s="87"/>
      <c r="D142" s="87"/>
      <c r="E142" s="87"/>
      <c r="F142" s="88"/>
      <c r="G142" s="89"/>
      <c r="H142" s="90"/>
      <c r="I142" s="90"/>
      <c r="J142" s="87"/>
      <c r="K142" s="87"/>
    </row>
    <row r="143" spans="2:11" ht="18" customHeight="1" x14ac:dyDescent="0.25">
      <c r="B143" s="86"/>
      <c r="C143" s="87"/>
      <c r="D143" s="87"/>
      <c r="E143" s="87"/>
      <c r="F143" s="88"/>
      <c r="G143" s="89"/>
      <c r="H143" s="90"/>
      <c r="I143" s="90"/>
      <c r="J143" s="87"/>
      <c r="K143" s="87"/>
    </row>
    <row r="144" spans="2:11" ht="18" customHeight="1" x14ac:dyDescent="0.25">
      <c r="B144" s="86"/>
      <c r="C144" s="87"/>
      <c r="D144" s="87"/>
      <c r="E144" s="87"/>
      <c r="F144" s="88"/>
      <c r="G144" s="89"/>
      <c r="H144" s="90"/>
      <c r="I144" s="90"/>
      <c r="J144" s="87"/>
      <c r="K144" s="87"/>
    </row>
    <row r="145" spans="2:11" ht="18" customHeight="1" x14ac:dyDescent="0.25">
      <c r="B145" s="86"/>
      <c r="C145" s="87"/>
      <c r="D145" s="87"/>
      <c r="E145" s="87"/>
      <c r="F145" s="88"/>
      <c r="G145" s="89"/>
      <c r="H145" s="90"/>
      <c r="I145" s="90"/>
      <c r="J145" s="87"/>
      <c r="K145" s="87"/>
    </row>
    <row r="146" spans="2:11" ht="18" customHeight="1" x14ac:dyDescent="0.25">
      <c r="B146" s="86"/>
      <c r="C146" s="87"/>
      <c r="D146" s="87"/>
      <c r="E146" s="87"/>
      <c r="F146" s="88"/>
      <c r="G146" s="89"/>
      <c r="H146" s="90"/>
      <c r="I146" s="90"/>
      <c r="J146" s="87"/>
      <c r="K146" s="87"/>
    </row>
    <row r="147" spans="2:11" ht="18" customHeight="1" x14ac:dyDescent="0.25">
      <c r="B147" s="86"/>
      <c r="C147" s="87"/>
      <c r="D147" s="87"/>
      <c r="E147" s="87"/>
      <c r="F147" s="88"/>
      <c r="G147" s="89"/>
      <c r="H147" s="90"/>
      <c r="I147" s="90"/>
      <c r="J147" s="87"/>
      <c r="K147" s="87"/>
    </row>
    <row r="148" spans="2:11" ht="18" customHeight="1" x14ac:dyDescent="0.25">
      <c r="B148" s="86"/>
      <c r="C148" s="87"/>
      <c r="D148" s="87"/>
      <c r="E148" s="87"/>
      <c r="F148" s="88"/>
      <c r="G148" s="89"/>
      <c r="H148" s="90"/>
      <c r="I148" s="90"/>
      <c r="J148" s="87"/>
      <c r="K148" s="87"/>
    </row>
    <row r="149" spans="2:11" ht="18" customHeight="1" x14ac:dyDescent="0.25">
      <c r="B149" s="86"/>
      <c r="C149" s="87"/>
      <c r="D149" s="87"/>
      <c r="E149" s="87"/>
      <c r="F149" s="88"/>
      <c r="G149" s="89"/>
      <c r="H149" s="90"/>
      <c r="I149" s="90"/>
      <c r="J149" s="87"/>
      <c r="K149" s="87"/>
    </row>
    <row r="150" spans="2:11" ht="18" customHeight="1" x14ac:dyDescent="0.25">
      <c r="B150" s="86"/>
      <c r="C150" s="87"/>
      <c r="D150" s="87"/>
      <c r="E150" s="87"/>
      <c r="F150" s="88"/>
      <c r="G150" s="89"/>
      <c r="H150" s="90"/>
      <c r="I150" s="90"/>
      <c r="J150" s="87"/>
      <c r="K150" s="87"/>
    </row>
    <row r="151" spans="2:11" ht="18" customHeight="1" x14ac:dyDescent="0.25">
      <c r="B151" s="86"/>
      <c r="C151" s="87"/>
      <c r="D151" s="87"/>
      <c r="E151" s="87"/>
      <c r="F151" s="88"/>
      <c r="G151" s="89"/>
      <c r="H151" s="90"/>
      <c r="I151" s="90"/>
      <c r="J151" s="87"/>
      <c r="K151" s="87"/>
    </row>
    <row r="152" spans="2:11" ht="18" customHeight="1" x14ac:dyDescent="0.25">
      <c r="B152" s="86"/>
      <c r="C152" s="87"/>
      <c r="D152" s="87"/>
      <c r="E152" s="87"/>
      <c r="F152" s="88"/>
      <c r="G152" s="89"/>
      <c r="H152" s="90"/>
      <c r="I152" s="90"/>
      <c r="J152" s="87"/>
      <c r="K152" s="87"/>
    </row>
  </sheetData>
  <mergeCells count="21">
    <mergeCell ref="F2:K3"/>
    <mergeCell ref="F4:K5"/>
    <mergeCell ref="F6:K8"/>
    <mergeCell ref="D15:D16"/>
    <mergeCell ref="E15:E16"/>
    <mergeCell ref="H15:H16"/>
    <mergeCell ref="B2:E8"/>
    <mergeCell ref="B15:B16"/>
    <mergeCell ref="B13:K13"/>
    <mergeCell ref="F15:F16"/>
    <mergeCell ref="C15:C16"/>
    <mergeCell ref="K15:K16"/>
    <mergeCell ref="H11:K11"/>
    <mergeCell ref="G15:G16"/>
    <mergeCell ref="J15:J16"/>
    <mergeCell ref="B11:G11"/>
    <mergeCell ref="B10:G10"/>
    <mergeCell ref="H10:K10"/>
    <mergeCell ref="B90:K91"/>
    <mergeCell ref="C88:D88"/>
    <mergeCell ref="B18:K18"/>
  </mergeCells>
  <phoneticPr fontId="17" type="noConversion"/>
  <printOptions horizontalCentered="1" gridLines="1"/>
  <pageMargins left="0.43307086614173229" right="0" top="0.70866141732283472" bottom="0.35433070866141736" header="0" footer="0.39370078740157483"/>
  <pageSetup paperSize="9" scale="52" orientation="portrait" horizontalDpi="1200" verticalDpi="1200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showGridLines="0" view="pageBreakPreview" topLeftCell="A7" zoomScale="70" zoomScaleSheetLayoutView="70" workbookViewId="0">
      <selection activeCell="G35" sqref="G35"/>
    </sheetView>
  </sheetViews>
  <sheetFormatPr defaultColWidth="11.42578125" defaultRowHeight="12" x14ac:dyDescent="0.2"/>
  <cols>
    <col min="1" max="1" width="4.7109375" style="5" customWidth="1"/>
    <col min="2" max="2" width="7.28515625" style="5" customWidth="1"/>
    <col min="3" max="3" width="62.42578125" style="5" bestFit="1" customWidth="1"/>
    <col min="4" max="4" width="11" style="4" customWidth="1"/>
    <col min="5" max="5" width="19.28515625" style="5" customWidth="1"/>
    <col min="6" max="6" width="13.5703125" style="4" customWidth="1"/>
    <col min="7" max="7" width="19.140625" style="4" customWidth="1"/>
    <col min="8" max="8" width="14.42578125" style="4" customWidth="1"/>
    <col min="9" max="9" width="18.42578125" style="4" customWidth="1"/>
    <col min="10" max="10" width="14.42578125" style="4" customWidth="1"/>
    <col min="11" max="11" width="18.140625" style="4" customWidth="1"/>
    <col min="12" max="12" width="14.42578125" style="4" customWidth="1"/>
    <col min="13" max="13" width="18.28515625" style="4" customWidth="1"/>
    <col min="14" max="14" width="18.42578125" style="4" customWidth="1"/>
    <col min="15" max="15" width="10.7109375" style="4" customWidth="1"/>
    <col min="16" max="16" width="14.140625" style="4" customWidth="1"/>
    <col min="17" max="16384" width="11.42578125" style="5"/>
  </cols>
  <sheetData>
    <row r="1" spans="2:16" ht="18" customHeight="1" thickBot="1" x14ac:dyDescent="0.25"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1"/>
      <c r="P1" s="1"/>
    </row>
    <row r="2" spans="2:16" ht="18" customHeight="1" x14ac:dyDescent="0.2">
      <c r="B2" s="375"/>
      <c r="C2" s="376"/>
      <c r="D2" s="377"/>
      <c r="E2" s="376"/>
      <c r="F2" s="378"/>
      <c r="G2" s="477" t="str">
        <f>'Planila Orçamentária'!F2</f>
        <v>GABINETE DO SECRETÁRIO</v>
      </c>
      <c r="H2" s="477"/>
      <c r="I2" s="477"/>
      <c r="J2" s="477"/>
      <c r="K2" s="477"/>
      <c r="L2" s="477"/>
      <c r="M2" s="477"/>
      <c r="N2" s="478"/>
      <c r="O2" s="107"/>
      <c r="P2" s="107"/>
    </row>
    <row r="3" spans="2:16" ht="18" customHeight="1" x14ac:dyDescent="0.2">
      <c r="B3" s="379"/>
      <c r="C3" s="116"/>
      <c r="D3" s="115"/>
      <c r="E3" s="116"/>
      <c r="F3" s="117"/>
      <c r="G3" s="479"/>
      <c r="H3" s="479"/>
      <c r="I3" s="479"/>
      <c r="J3" s="479"/>
      <c r="K3" s="479"/>
      <c r="L3" s="479"/>
      <c r="M3" s="479"/>
      <c r="N3" s="480"/>
      <c r="O3" s="107"/>
      <c r="P3" s="107"/>
    </row>
    <row r="4" spans="2:16" ht="18" customHeight="1" x14ac:dyDescent="0.2">
      <c r="B4" s="379"/>
      <c r="C4" s="116"/>
      <c r="D4" s="115"/>
      <c r="E4" s="116"/>
      <c r="F4" s="117"/>
      <c r="G4" s="479" t="str">
        <f>'Planila Orçamentária'!F4</f>
        <v>NÚCLEO DE INFRA-ESTRUTURA EM SAÚDE - NIS</v>
      </c>
      <c r="H4" s="479"/>
      <c r="I4" s="479"/>
      <c r="J4" s="479"/>
      <c r="K4" s="479"/>
      <c r="L4" s="479"/>
      <c r="M4" s="479"/>
      <c r="N4" s="480"/>
      <c r="O4" s="107"/>
      <c r="P4" s="107"/>
    </row>
    <row r="5" spans="2:16" ht="18" customHeight="1" x14ac:dyDescent="0.2">
      <c r="B5" s="379"/>
      <c r="C5" s="116"/>
      <c r="D5" s="115"/>
      <c r="E5" s="116"/>
      <c r="F5" s="117"/>
      <c r="G5" s="479"/>
      <c r="H5" s="479"/>
      <c r="I5" s="479"/>
      <c r="J5" s="479"/>
      <c r="K5" s="479"/>
      <c r="L5" s="479"/>
      <c r="M5" s="479"/>
      <c r="N5" s="480"/>
      <c r="O5" s="107"/>
      <c r="P5" s="107"/>
    </row>
    <row r="6" spans="2:16" ht="18" customHeight="1" x14ac:dyDescent="0.2">
      <c r="B6" s="379"/>
      <c r="C6" s="116"/>
      <c r="D6" s="115"/>
      <c r="E6" s="116"/>
      <c r="F6" s="117"/>
      <c r="G6" s="479" t="str">
        <f>'Planila Orçamentária'!F6</f>
        <v>COORDENAÇÃO DE INFRA-ESTRUTURA EM SAÚDE</v>
      </c>
      <c r="H6" s="479"/>
      <c r="I6" s="479"/>
      <c r="J6" s="479"/>
      <c r="K6" s="479"/>
      <c r="L6" s="479"/>
      <c r="M6" s="479"/>
      <c r="N6" s="480"/>
      <c r="O6" s="108"/>
      <c r="P6" s="108"/>
    </row>
    <row r="7" spans="2:16" ht="18" customHeight="1" x14ac:dyDescent="0.2">
      <c r="B7" s="380"/>
      <c r="C7" s="119"/>
      <c r="D7" s="118"/>
      <c r="E7" s="119"/>
      <c r="F7" s="120"/>
      <c r="G7" s="479"/>
      <c r="H7" s="479"/>
      <c r="I7" s="479"/>
      <c r="J7" s="479"/>
      <c r="K7" s="479"/>
      <c r="L7" s="479"/>
      <c r="M7" s="479"/>
      <c r="N7" s="480"/>
      <c r="O7" s="108"/>
      <c r="P7" s="108"/>
    </row>
    <row r="8" spans="2:16" s="6" customFormat="1" ht="5.0999999999999996" customHeight="1" x14ac:dyDescent="0.2">
      <c r="B8" s="379"/>
      <c r="C8" s="116"/>
      <c r="D8" s="116"/>
      <c r="E8" s="116"/>
      <c r="F8" s="116"/>
      <c r="G8" s="255"/>
      <c r="H8" s="255"/>
      <c r="I8" s="255"/>
      <c r="J8" s="255"/>
      <c r="K8" s="255"/>
      <c r="L8" s="255"/>
      <c r="M8" s="255"/>
      <c r="N8" s="381"/>
      <c r="O8" s="108"/>
      <c r="P8" s="108"/>
    </row>
    <row r="9" spans="2:16" s="21" customFormat="1" ht="24" customHeight="1" x14ac:dyDescent="0.25">
      <c r="B9" s="474" t="str">
        <f>'Planila Orçamentária'!B10</f>
        <v>Obra: Hospital Regional Chagas Rodrigues</v>
      </c>
      <c r="C9" s="475"/>
      <c r="D9" s="475"/>
      <c r="E9" s="475"/>
      <c r="F9" s="475"/>
      <c r="G9" s="475"/>
      <c r="H9" s="476"/>
      <c r="I9" s="471" t="str">
        <f>'Planila Orçamentária'!H10</f>
        <v>Município: PIRIPIRI-PI</v>
      </c>
      <c r="J9" s="472"/>
      <c r="K9" s="472"/>
      <c r="L9" s="472"/>
      <c r="M9" s="472"/>
      <c r="N9" s="473"/>
      <c r="O9" s="109"/>
      <c r="P9" s="109"/>
    </row>
    <row r="10" spans="2:16" s="21" customFormat="1" ht="24" customHeight="1" x14ac:dyDescent="0.25">
      <c r="B10" s="474" t="str">
        <f>'Planila Orçamentária'!B11</f>
        <v>Endereço: PIRIPIRI</v>
      </c>
      <c r="C10" s="475"/>
      <c r="D10" s="475"/>
      <c r="E10" s="475"/>
      <c r="F10" s="475"/>
      <c r="G10" s="475"/>
      <c r="H10" s="476"/>
      <c r="I10" s="471" t="str">
        <f>'Planila Orçamentária'!H11</f>
        <v>Data Base: Dezembro/2014 com Desoneração</v>
      </c>
      <c r="J10" s="472"/>
      <c r="K10" s="472"/>
      <c r="L10" s="472"/>
      <c r="M10" s="472"/>
      <c r="N10" s="473"/>
      <c r="O10" s="109"/>
      <c r="P10" s="109"/>
    </row>
    <row r="11" spans="2:16" s="254" customFormat="1" ht="5.0999999999999996" customHeight="1" x14ac:dyDescent="0.25">
      <c r="B11" s="382"/>
      <c r="C11" s="110"/>
      <c r="D11" s="110"/>
      <c r="E11" s="110"/>
      <c r="F11" s="110"/>
      <c r="G11" s="111"/>
      <c r="H11" s="111"/>
      <c r="I11" s="111"/>
      <c r="J11" s="111"/>
      <c r="K11" s="113"/>
      <c r="L11" s="111"/>
      <c r="M11" s="111"/>
      <c r="N11" s="383"/>
      <c r="O11" s="109"/>
      <c r="P11" s="109"/>
    </row>
    <row r="12" spans="2:16" s="21" customFormat="1" ht="26.1" customHeight="1" x14ac:dyDescent="0.2">
      <c r="B12" s="463" t="s">
        <v>9</v>
      </c>
      <c r="C12" s="464"/>
      <c r="D12" s="464"/>
      <c r="E12" s="464"/>
      <c r="F12" s="464"/>
      <c r="G12" s="464"/>
      <c r="H12" s="464"/>
      <c r="I12" s="464"/>
      <c r="J12" s="464"/>
      <c r="K12" s="464"/>
      <c r="L12" s="464"/>
      <c r="M12" s="464"/>
      <c r="N12" s="465"/>
      <c r="O12" s="109"/>
      <c r="P12" s="109"/>
    </row>
    <row r="13" spans="2:16" s="254" customFormat="1" ht="5.0999999999999996" customHeight="1" x14ac:dyDescent="0.2">
      <c r="B13" s="384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385"/>
      <c r="O13" s="109"/>
      <c r="P13" s="109"/>
    </row>
    <row r="14" spans="2:16" ht="18" customHeight="1" x14ac:dyDescent="0.2">
      <c r="B14" s="466" t="s">
        <v>7</v>
      </c>
      <c r="C14" s="467" t="s">
        <v>8</v>
      </c>
      <c r="D14" s="467" t="s">
        <v>10</v>
      </c>
      <c r="E14" s="467" t="s">
        <v>11</v>
      </c>
      <c r="F14" s="467" t="s">
        <v>12</v>
      </c>
      <c r="G14" s="467"/>
      <c r="H14" s="468" t="s">
        <v>99</v>
      </c>
      <c r="I14" s="469"/>
      <c r="J14" s="468" t="s">
        <v>100</v>
      </c>
      <c r="K14" s="469"/>
      <c r="L14" s="468" t="s">
        <v>101</v>
      </c>
      <c r="M14" s="469"/>
      <c r="N14" s="470" t="s">
        <v>6</v>
      </c>
      <c r="O14" s="81"/>
      <c r="P14" s="81"/>
    </row>
    <row r="15" spans="2:16" ht="18" customHeight="1" x14ac:dyDescent="0.2">
      <c r="B15" s="466"/>
      <c r="C15" s="467"/>
      <c r="D15" s="467"/>
      <c r="E15" s="467"/>
      <c r="F15" s="373" t="s">
        <v>13</v>
      </c>
      <c r="G15" s="373" t="s">
        <v>14</v>
      </c>
      <c r="H15" s="373" t="s">
        <v>13</v>
      </c>
      <c r="I15" s="373" t="s">
        <v>14</v>
      </c>
      <c r="J15" s="373" t="s">
        <v>13</v>
      </c>
      <c r="K15" s="373" t="s">
        <v>14</v>
      </c>
      <c r="L15" s="373" t="s">
        <v>13</v>
      </c>
      <c r="M15" s="373" t="s">
        <v>14</v>
      </c>
      <c r="N15" s="470"/>
      <c r="O15" s="81"/>
      <c r="P15" s="81"/>
    </row>
    <row r="16" spans="2:16" s="6" customFormat="1" ht="5.0999999999999996" customHeight="1" x14ac:dyDescent="0.2">
      <c r="B16" s="38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387"/>
      <c r="O16" s="81"/>
      <c r="P16" s="81"/>
    </row>
    <row r="17" spans="2:24" ht="24.95" customHeight="1" x14ac:dyDescent="0.2">
      <c r="B17" s="460" t="s">
        <v>132</v>
      </c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2"/>
      <c r="O17" s="81"/>
      <c r="P17" s="81"/>
    </row>
    <row r="18" spans="2:24" s="6" customFormat="1" ht="5.0999999999999996" customHeight="1" x14ac:dyDescent="0.2">
      <c r="B18" s="388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389"/>
      <c r="O18" s="81"/>
      <c r="P18" s="81"/>
    </row>
    <row r="19" spans="2:24" s="21" customFormat="1" ht="20.100000000000001" customHeight="1" x14ac:dyDescent="0.25">
      <c r="B19" s="390" t="str">
        <f>'Planila Orçamentária'!B20</f>
        <v>1.00</v>
      </c>
      <c r="C19" s="245" t="str">
        <f>'Planila Orçamentária'!C20</f>
        <v>SERVIÇOSA PRELIMINARES</v>
      </c>
      <c r="D19" s="246">
        <f t="shared" ref="D19:D28" si="0">E19/E$28</f>
        <v>7.0098020945044328E-3</v>
      </c>
      <c r="E19" s="247">
        <f>'Planila Orçamentária'!J20</f>
        <v>1192.3699999999999</v>
      </c>
      <c r="F19" s="248">
        <v>1</v>
      </c>
      <c r="G19" s="247">
        <f t="shared" ref="G19:G27" si="1">F19*E19</f>
        <v>1192.3699999999999</v>
      </c>
      <c r="H19" s="248">
        <v>0</v>
      </c>
      <c r="I19" s="247">
        <f t="shared" ref="I19:I27" si="2">H19*E19</f>
        <v>0</v>
      </c>
      <c r="J19" s="248">
        <v>0</v>
      </c>
      <c r="K19" s="247">
        <f t="shared" ref="K19:K27" si="3">J19*E19</f>
        <v>0</v>
      </c>
      <c r="L19" s="248">
        <v>0</v>
      </c>
      <c r="M19" s="247">
        <f t="shared" ref="M19:M27" si="4">E19*L19</f>
        <v>0</v>
      </c>
      <c r="N19" s="391">
        <f t="shared" ref="N19:N28" si="5">(G19+I19+K19+M19)</f>
        <v>1192.3699999999999</v>
      </c>
      <c r="O19" s="81"/>
      <c r="P19" s="81"/>
      <c r="Q19" s="22"/>
      <c r="R19" s="22"/>
    </row>
    <row r="20" spans="2:24" s="21" customFormat="1" ht="20.100000000000001" customHeight="1" x14ac:dyDescent="0.25">
      <c r="B20" s="390" t="str">
        <f>'Planila Orçamentária'!B22</f>
        <v>2.00</v>
      </c>
      <c r="C20" s="245" t="str">
        <f>'Planila Orçamentária'!C22</f>
        <v>PISO</v>
      </c>
      <c r="D20" s="246">
        <f t="shared" si="0"/>
        <v>0.11610009336839811</v>
      </c>
      <c r="E20" s="247">
        <f>'Planila Orçamentária'!J22</f>
        <v>19748.669999999998</v>
      </c>
      <c r="F20" s="248">
        <v>0.2</v>
      </c>
      <c r="G20" s="247">
        <f t="shared" si="1"/>
        <v>3949.7339999999999</v>
      </c>
      <c r="H20" s="248">
        <v>0.2</v>
      </c>
      <c r="I20" s="247">
        <f t="shared" si="2"/>
        <v>3949.7339999999999</v>
      </c>
      <c r="J20" s="248">
        <v>0.6</v>
      </c>
      <c r="K20" s="247">
        <f t="shared" si="3"/>
        <v>11849.201999999999</v>
      </c>
      <c r="L20" s="248">
        <v>0</v>
      </c>
      <c r="M20" s="247">
        <f t="shared" si="4"/>
        <v>0</v>
      </c>
      <c r="N20" s="391">
        <f t="shared" si="5"/>
        <v>19748.669999999998</v>
      </c>
      <c r="O20" s="81"/>
      <c r="P20" s="81"/>
      <c r="Q20" s="22"/>
      <c r="R20" s="22"/>
    </row>
    <row r="21" spans="2:24" s="21" customFormat="1" ht="20.100000000000001" customHeight="1" x14ac:dyDescent="0.25">
      <c r="B21" s="390" t="str">
        <f>'Planila Orçamentária'!B27</f>
        <v>3.00</v>
      </c>
      <c r="C21" s="245" t="str">
        <f>'Planila Orçamentária'!C27</f>
        <v>PAREDES</v>
      </c>
      <c r="D21" s="246">
        <f t="shared" si="0"/>
        <v>6.9134472245153122E-2</v>
      </c>
      <c r="E21" s="247">
        <f>'Planila Orçamentária'!J27</f>
        <v>11759.8</v>
      </c>
      <c r="F21" s="248">
        <v>0.6</v>
      </c>
      <c r="G21" s="247">
        <f t="shared" si="1"/>
        <v>7055.8799999999992</v>
      </c>
      <c r="H21" s="248">
        <v>0.2</v>
      </c>
      <c r="I21" s="247">
        <f t="shared" si="2"/>
        <v>2351.96</v>
      </c>
      <c r="J21" s="248">
        <v>0.2</v>
      </c>
      <c r="K21" s="247">
        <f t="shared" si="3"/>
        <v>2351.96</v>
      </c>
      <c r="L21" s="248">
        <v>0</v>
      </c>
      <c r="M21" s="247">
        <f t="shared" si="4"/>
        <v>0</v>
      </c>
      <c r="N21" s="391">
        <f t="shared" si="5"/>
        <v>11759.8</v>
      </c>
      <c r="O21" s="81"/>
      <c r="P21" s="81"/>
      <c r="Q21" s="22"/>
      <c r="R21" s="22"/>
    </row>
    <row r="22" spans="2:24" s="21" customFormat="1" ht="20.100000000000001" customHeight="1" x14ac:dyDescent="0.25">
      <c r="B22" s="390" t="str">
        <f>'Planila Orçamentária'!B34</f>
        <v>4.00</v>
      </c>
      <c r="C22" s="245" t="str">
        <f>'Planila Orçamentária'!C34</f>
        <v>TETO</v>
      </c>
      <c r="D22" s="246">
        <f t="shared" si="0"/>
        <v>2.3243334318241968E-2</v>
      </c>
      <c r="E22" s="247">
        <f>'Planila Orçamentária'!J34</f>
        <v>3953.7</v>
      </c>
      <c r="F22" s="248">
        <v>0.5</v>
      </c>
      <c r="G22" s="247">
        <f>F22*E22</f>
        <v>1976.85</v>
      </c>
      <c r="H22" s="248">
        <v>0.2</v>
      </c>
      <c r="I22" s="247">
        <f t="shared" si="2"/>
        <v>790.74</v>
      </c>
      <c r="J22" s="248">
        <v>0.3</v>
      </c>
      <c r="K22" s="247">
        <f t="shared" si="3"/>
        <v>1186.1099999999999</v>
      </c>
      <c r="L22" s="248">
        <v>0</v>
      </c>
      <c r="M22" s="247">
        <f t="shared" si="4"/>
        <v>0</v>
      </c>
      <c r="N22" s="391">
        <f t="shared" si="5"/>
        <v>3953.7</v>
      </c>
      <c r="O22" s="81"/>
      <c r="P22" s="81"/>
      <c r="Q22" s="22"/>
      <c r="R22" s="22"/>
    </row>
    <row r="23" spans="2:24" s="261" customFormat="1" ht="17.25" customHeight="1" x14ac:dyDescent="0.25">
      <c r="B23" s="390" t="str">
        <f>'Planila Orçamentária'!B38</f>
        <v>5.00</v>
      </c>
      <c r="C23" s="249" t="str">
        <f>'Planila Orçamentária'!C38</f>
        <v>INSTALAÇÕES ELÉTRICAS, LÓGICAS E TELEFÔNICAS</v>
      </c>
      <c r="D23" s="246">
        <f t="shared" si="0"/>
        <v>3.9450470363440689E-2</v>
      </c>
      <c r="E23" s="258">
        <f>'Planila Orçamentária'!J38</f>
        <v>6710.54</v>
      </c>
      <c r="F23" s="250">
        <v>0</v>
      </c>
      <c r="G23" s="258">
        <f t="shared" si="1"/>
        <v>0</v>
      </c>
      <c r="H23" s="250">
        <v>0.5</v>
      </c>
      <c r="I23" s="258">
        <f t="shared" si="2"/>
        <v>3355.27</v>
      </c>
      <c r="J23" s="250">
        <v>0.3</v>
      </c>
      <c r="K23" s="258">
        <f t="shared" si="3"/>
        <v>2013.1619999999998</v>
      </c>
      <c r="L23" s="250">
        <v>0.2</v>
      </c>
      <c r="M23" s="258">
        <f t="shared" si="4"/>
        <v>1342.1080000000002</v>
      </c>
      <c r="N23" s="392">
        <f t="shared" si="5"/>
        <v>6710.54</v>
      </c>
      <c r="O23" s="259"/>
      <c r="P23" s="259"/>
      <c r="Q23" s="260"/>
      <c r="R23" s="260"/>
    </row>
    <row r="24" spans="2:24" s="21" customFormat="1" ht="20.100000000000001" customHeight="1" x14ac:dyDescent="0.25">
      <c r="B24" s="393" t="str">
        <f>'Planila Orçamentária'!B50</f>
        <v>6.00</v>
      </c>
      <c r="C24" s="245" t="str">
        <f>'Planila Orçamentária'!C50:I50</f>
        <v>INSTALAÇÕES HIDRO-SANITÁRIAS</v>
      </c>
      <c r="D24" s="246">
        <f t="shared" si="0"/>
        <v>3.7901208686306288E-2</v>
      </c>
      <c r="E24" s="247">
        <f>'Planila Orçamentária'!J50</f>
        <v>6447.01</v>
      </c>
      <c r="F24" s="248">
        <v>0</v>
      </c>
      <c r="G24" s="247">
        <f t="shared" si="1"/>
        <v>0</v>
      </c>
      <c r="H24" s="248">
        <v>0.5</v>
      </c>
      <c r="I24" s="247">
        <f t="shared" si="2"/>
        <v>3223.5050000000001</v>
      </c>
      <c r="J24" s="248">
        <v>0.5</v>
      </c>
      <c r="K24" s="247">
        <f t="shared" si="3"/>
        <v>3223.5050000000001</v>
      </c>
      <c r="L24" s="248">
        <v>0</v>
      </c>
      <c r="M24" s="247">
        <f t="shared" si="4"/>
        <v>0</v>
      </c>
      <c r="N24" s="391">
        <f t="shared" si="5"/>
        <v>6447.01</v>
      </c>
      <c r="O24" s="81"/>
      <c r="P24" s="81"/>
      <c r="Q24" s="22"/>
      <c r="R24" s="22"/>
    </row>
    <row r="25" spans="2:24" s="21" customFormat="1" ht="20.100000000000001" customHeight="1" x14ac:dyDescent="0.25">
      <c r="B25" s="393" t="str">
        <f>'Planila Orçamentária'!B62</f>
        <v>7.00</v>
      </c>
      <c r="C25" s="245" t="str">
        <f>'Planila Orçamentária'!C62:I62</f>
        <v>PINTURA</v>
      </c>
      <c r="D25" s="246">
        <f t="shared" si="0"/>
        <v>0.15677689844079126</v>
      </c>
      <c r="E25" s="247">
        <f>'Planila Orçamentária'!J62</f>
        <v>26667.81</v>
      </c>
      <c r="F25" s="248">
        <v>0</v>
      </c>
      <c r="G25" s="247">
        <f t="shared" si="1"/>
        <v>0</v>
      </c>
      <c r="H25" s="248">
        <v>0</v>
      </c>
      <c r="I25" s="247">
        <f t="shared" si="2"/>
        <v>0</v>
      </c>
      <c r="J25" s="248">
        <v>0.3</v>
      </c>
      <c r="K25" s="247">
        <f t="shared" si="3"/>
        <v>8000.3429999999998</v>
      </c>
      <c r="L25" s="248">
        <v>0.7</v>
      </c>
      <c r="M25" s="247">
        <f t="shared" si="4"/>
        <v>18667.467000000001</v>
      </c>
      <c r="N25" s="391">
        <f t="shared" si="5"/>
        <v>26667.81</v>
      </c>
      <c r="O25" s="81"/>
      <c r="P25" s="81"/>
      <c r="Q25" s="22"/>
      <c r="R25" s="22"/>
    </row>
    <row r="26" spans="2:24" s="21" customFormat="1" ht="20.100000000000001" customHeight="1" x14ac:dyDescent="0.25">
      <c r="B26" s="390" t="str">
        <f>'Planila Orçamentária'!B66</f>
        <v>8.00</v>
      </c>
      <c r="C26" s="245" t="str">
        <f>'Planila Orçamentária'!C66:I66</f>
        <v>ESQUADRIA</v>
      </c>
      <c r="D26" s="246">
        <f t="shared" si="0"/>
        <v>0.13349558654719054</v>
      </c>
      <c r="E26" s="247">
        <f>'Planila Orçamentária'!J66</f>
        <v>22707.65</v>
      </c>
      <c r="F26" s="248">
        <v>0.3</v>
      </c>
      <c r="G26" s="247">
        <f t="shared" si="1"/>
        <v>6812.2950000000001</v>
      </c>
      <c r="H26" s="248">
        <v>0.3</v>
      </c>
      <c r="I26" s="247">
        <f t="shared" si="2"/>
        <v>6812.2950000000001</v>
      </c>
      <c r="J26" s="248">
        <v>0.3</v>
      </c>
      <c r="K26" s="247">
        <f t="shared" si="3"/>
        <v>6812.2950000000001</v>
      </c>
      <c r="L26" s="248">
        <v>0.1</v>
      </c>
      <c r="M26" s="247">
        <f t="shared" si="4"/>
        <v>2270.7650000000003</v>
      </c>
      <c r="N26" s="391">
        <f t="shared" si="5"/>
        <v>22707.65</v>
      </c>
      <c r="O26" s="81"/>
      <c r="P26" s="81"/>
      <c r="Q26" s="22"/>
      <c r="R26" s="22"/>
    </row>
    <row r="27" spans="2:24" s="21" customFormat="1" ht="20.100000000000001" customHeight="1" x14ac:dyDescent="0.25">
      <c r="B27" s="390" t="str">
        <f>'Planila Orçamentária'!B75</f>
        <v>9.00</v>
      </c>
      <c r="C27" s="245" t="str">
        <f>'Planila Orçamentária'!C75:I75</f>
        <v>DIVERSOS</v>
      </c>
      <c r="D27" s="246">
        <f t="shared" si="0"/>
        <v>0.41688813393597357</v>
      </c>
      <c r="E27" s="247">
        <f>'Planila Orçamentária'!J75</f>
        <v>70912.83</v>
      </c>
      <c r="F27" s="248">
        <v>0.3</v>
      </c>
      <c r="G27" s="247">
        <f t="shared" si="1"/>
        <v>21273.848999999998</v>
      </c>
      <c r="H27" s="248">
        <v>0.3</v>
      </c>
      <c r="I27" s="247">
        <f t="shared" si="2"/>
        <v>21273.848999999998</v>
      </c>
      <c r="J27" s="248">
        <v>0.1</v>
      </c>
      <c r="K27" s="247">
        <f t="shared" si="3"/>
        <v>7091.2830000000004</v>
      </c>
      <c r="L27" s="248">
        <v>0.3</v>
      </c>
      <c r="M27" s="247">
        <f t="shared" si="4"/>
        <v>21273.848999999998</v>
      </c>
      <c r="N27" s="391">
        <f t="shared" si="5"/>
        <v>70912.83</v>
      </c>
      <c r="O27" s="81"/>
      <c r="P27" s="81"/>
      <c r="Q27" s="22"/>
      <c r="R27" s="22"/>
    </row>
    <row r="28" spans="2:24" s="21" customFormat="1" ht="20.100000000000001" customHeight="1" x14ac:dyDescent="0.25">
      <c r="B28" s="390"/>
      <c r="C28" s="245" t="str">
        <f>'Planila Orçamentária'!C88</f>
        <v>TOTAL GERAL COM BDI ( ADOTADO 24,67%)</v>
      </c>
      <c r="D28" s="246">
        <f t="shared" si="0"/>
        <v>1</v>
      </c>
      <c r="E28" s="247">
        <f>SUM(E19:E27)</f>
        <v>170100.38</v>
      </c>
      <c r="F28" s="248">
        <v>1</v>
      </c>
      <c r="G28" s="247">
        <f>SUM(G19:G27)</f>
        <v>42260.978000000003</v>
      </c>
      <c r="H28" s="248">
        <v>0</v>
      </c>
      <c r="I28" s="247">
        <f>SUM(I19:I27)</f>
        <v>41757.353000000003</v>
      </c>
      <c r="J28" s="248">
        <v>0</v>
      </c>
      <c r="K28" s="247">
        <f>SUM(K19:K27)</f>
        <v>42527.860000000008</v>
      </c>
      <c r="L28" s="248">
        <v>0</v>
      </c>
      <c r="M28" s="247">
        <f>SUM(M19:M27)</f>
        <v>43554.188999999998</v>
      </c>
      <c r="N28" s="391">
        <f t="shared" si="5"/>
        <v>170100.38</v>
      </c>
      <c r="O28" s="81"/>
      <c r="P28" s="81"/>
      <c r="Q28" s="22"/>
      <c r="R28" s="22"/>
    </row>
    <row r="29" spans="2:24" s="6" customFormat="1" ht="5.0999999999999996" customHeight="1" x14ac:dyDescent="0.25">
      <c r="B29" s="394"/>
      <c r="C29" s="82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395"/>
      <c r="O29" s="83"/>
      <c r="P29" s="84"/>
      <c r="Q29" s="20"/>
      <c r="R29" s="20"/>
    </row>
    <row r="30" spans="2:24" ht="14.25" thickBot="1" x14ac:dyDescent="0.3">
      <c r="B30" s="396"/>
      <c r="C30" s="397"/>
      <c r="D30" s="398"/>
      <c r="E30" s="397"/>
      <c r="F30" s="398"/>
      <c r="G30" s="398"/>
      <c r="H30" s="398"/>
      <c r="I30" s="398"/>
      <c r="J30" s="398"/>
      <c r="K30" s="398"/>
      <c r="L30" s="398"/>
      <c r="M30" s="398"/>
      <c r="N30" s="399"/>
      <c r="O30" s="85"/>
      <c r="P30" s="85"/>
      <c r="Q30" s="20"/>
      <c r="R30" s="7"/>
      <c r="S30" s="7"/>
      <c r="T30" s="7"/>
      <c r="U30" s="7"/>
      <c r="V30" s="7"/>
    </row>
    <row r="31" spans="2:24" ht="13.5" x14ac:dyDescent="0.25">
      <c r="B31" s="13"/>
      <c r="C31" s="14"/>
      <c r="E31" s="13"/>
      <c r="O31" s="8"/>
      <c r="P31" s="8"/>
      <c r="Q31" s="7"/>
      <c r="R31" s="7"/>
      <c r="S31" s="7"/>
      <c r="T31" s="7"/>
      <c r="U31" s="7"/>
      <c r="V31" s="7"/>
      <c r="W31" s="7"/>
      <c r="X31" s="7"/>
    </row>
    <row r="32" spans="2:24" ht="13.5" x14ac:dyDescent="0.25">
      <c r="B32" s="13"/>
      <c r="C32" s="14"/>
      <c r="E32" s="13"/>
      <c r="O32" s="8"/>
      <c r="P32" s="8"/>
      <c r="Q32" s="7"/>
      <c r="R32" s="7"/>
      <c r="S32" s="7"/>
      <c r="T32" s="7"/>
      <c r="U32" s="7"/>
      <c r="V32" s="7"/>
      <c r="W32" s="7"/>
      <c r="X32" s="7"/>
    </row>
    <row r="33" spans="2:24" ht="13.5" x14ac:dyDescent="0.25">
      <c r="B33" s="11"/>
      <c r="C33" s="15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x14ac:dyDescent="0.25">
      <c r="B34" s="13"/>
      <c r="E34" s="13"/>
      <c r="O34" s="8"/>
      <c r="P34" s="8"/>
      <c r="Q34" s="7"/>
      <c r="R34" s="7"/>
      <c r="S34" s="7"/>
      <c r="T34" s="7"/>
      <c r="U34" s="7"/>
      <c r="V34" s="7"/>
      <c r="W34" s="7"/>
      <c r="X34" s="7"/>
    </row>
    <row r="35" spans="2:24" ht="13.5" x14ac:dyDescent="0.25">
      <c r="B35" s="13"/>
      <c r="E35" s="13"/>
      <c r="O35" s="8"/>
      <c r="P35" s="8"/>
      <c r="Q35" s="7"/>
      <c r="R35" s="7"/>
      <c r="S35" s="7"/>
      <c r="T35" s="7"/>
      <c r="U35" s="7"/>
      <c r="V35" s="7"/>
      <c r="W35" s="7"/>
      <c r="X35" s="7"/>
    </row>
    <row r="36" spans="2:24" ht="13.5" x14ac:dyDescent="0.25">
      <c r="B36" s="13"/>
      <c r="E36" s="13"/>
      <c r="O36" s="8"/>
      <c r="P36" s="8"/>
      <c r="Q36" s="7"/>
      <c r="R36" s="7"/>
      <c r="S36" s="7"/>
      <c r="T36" s="7"/>
      <c r="U36" s="7"/>
      <c r="V36" s="7"/>
      <c r="W36" s="7"/>
      <c r="X36" s="7"/>
    </row>
    <row r="37" spans="2:24" ht="13.5" x14ac:dyDescent="0.25">
      <c r="B37" s="11"/>
      <c r="C37" s="15"/>
      <c r="D37" s="5"/>
      <c r="E37" s="13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x14ac:dyDescent="0.25">
      <c r="B38" s="13"/>
      <c r="E38" s="13"/>
      <c r="O38" s="8"/>
      <c r="P38" s="8"/>
      <c r="Q38" s="7"/>
      <c r="R38" s="7"/>
      <c r="S38" s="7"/>
      <c r="T38" s="7"/>
      <c r="U38" s="7"/>
      <c r="V38" s="7"/>
      <c r="W38" s="7"/>
      <c r="X38" s="7"/>
    </row>
    <row r="39" spans="2:24" ht="13.5" x14ac:dyDescent="0.25">
      <c r="B39" s="13"/>
      <c r="E39" s="13"/>
      <c r="O39" s="8"/>
      <c r="P39" s="8"/>
      <c r="Q39" s="7"/>
      <c r="R39" s="7"/>
      <c r="S39" s="7"/>
      <c r="T39" s="7"/>
      <c r="U39" s="7"/>
      <c r="V39" s="7"/>
      <c r="W39" s="7"/>
      <c r="X39" s="7"/>
    </row>
    <row r="40" spans="2:24" ht="13.5" x14ac:dyDescent="0.25">
      <c r="B40" s="11"/>
      <c r="C40" s="15"/>
      <c r="E40" s="13"/>
      <c r="F40" s="5"/>
      <c r="G40" s="5"/>
      <c r="H40" s="5"/>
      <c r="I40" s="5"/>
      <c r="J40" s="5"/>
      <c r="K40" s="5"/>
      <c r="L40" s="5"/>
      <c r="M40" s="5"/>
      <c r="N40" s="5"/>
      <c r="O40" s="10"/>
      <c r="P40" s="10"/>
      <c r="Q40" s="7"/>
      <c r="R40" s="7"/>
      <c r="S40" s="7"/>
      <c r="T40" s="7"/>
      <c r="U40" s="7"/>
      <c r="V40" s="7"/>
      <c r="W40" s="7"/>
      <c r="X40" s="7"/>
    </row>
    <row r="41" spans="2:24" ht="13.5" x14ac:dyDescent="0.25">
      <c r="B41" s="13"/>
      <c r="C41" s="15"/>
      <c r="E41" s="13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x14ac:dyDescent="0.25">
      <c r="B42" s="13"/>
      <c r="C42" s="15"/>
      <c r="E42" s="13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x14ac:dyDescent="0.25">
      <c r="B43" s="13"/>
      <c r="E43" s="13"/>
      <c r="O43" s="8"/>
      <c r="P43" s="8"/>
      <c r="Q43" s="7"/>
      <c r="R43" s="7"/>
      <c r="S43" s="7"/>
      <c r="T43" s="7"/>
      <c r="U43" s="7"/>
      <c r="V43" s="7"/>
      <c r="W43" s="7"/>
      <c r="X43" s="7"/>
    </row>
    <row r="44" spans="2:24" ht="13.5" x14ac:dyDescent="0.25">
      <c r="B44" s="11"/>
      <c r="C44" s="15"/>
      <c r="E44" s="13"/>
      <c r="F44" s="19"/>
      <c r="G44" s="19"/>
      <c r="H44" s="19"/>
      <c r="I44" s="19"/>
      <c r="J44" s="19"/>
      <c r="K44" s="19"/>
      <c r="L44" s="19"/>
      <c r="M44" s="19"/>
      <c r="N44" s="19"/>
      <c r="O44" s="8"/>
      <c r="P44" s="8"/>
      <c r="Q44" s="7"/>
      <c r="R44" s="7"/>
      <c r="S44" s="7"/>
      <c r="T44" s="7"/>
      <c r="U44" s="7"/>
      <c r="V44" s="7"/>
      <c r="W44" s="7"/>
      <c r="X44" s="7"/>
    </row>
    <row r="45" spans="2:24" ht="13.5" x14ac:dyDescent="0.25">
      <c r="B45" s="11"/>
      <c r="C45" s="15"/>
      <c r="E45" s="13"/>
      <c r="O45" s="8"/>
      <c r="P45" s="8"/>
      <c r="Q45" s="7"/>
      <c r="R45" s="7"/>
      <c r="S45" s="7"/>
      <c r="T45" s="7"/>
      <c r="U45" s="7"/>
      <c r="V45" s="7"/>
      <c r="W45" s="7"/>
      <c r="X45" s="7"/>
    </row>
    <row r="46" spans="2:24" ht="13.5" x14ac:dyDescent="0.25">
      <c r="B46" s="13"/>
      <c r="E46" s="13"/>
      <c r="O46" s="8"/>
      <c r="P46" s="8"/>
      <c r="Q46" s="7"/>
      <c r="R46" s="7"/>
      <c r="S46" s="7"/>
      <c r="T46" s="7"/>
      <c r="U46" s="7"/>
      <c r="V46" s="7"/>
      <c r="W46" s="7"/>
      <c r="X46" s="7"/>
    </row>
    <row r="47" spans="2:24" ht="13.5" x14ac:dyDescent="0.25">
      <c r="B47" s="13"/>
      <c r="E47" s="13"/>
      <c r="O47" s="8"/>
      <c r="P47" s="8"/>
      <c r="Q47" s="7"/>
      <c r="R47" s="7"/>
      <c r="S47" s="7"/>
      <c r="T47" s="7"/>
      <c r="U47" s="7"/>
      <c r="V47" s="7"/>
      <c r="W47" s="7"/>
      <c r="X47" s="7"/>
    </row>
    <row r="48" spans="2:24" ht="13.5" x14ac:dyDescent="0.25">
      <c r="B48" s="13"/>
      <c r="E48" s="13"/>
      <c r="O48" s="8"/>
      <c r="P48" s="8"/>
      <c r="Q48" s="7"/>
      <c r="R48" s="7"/>
      <c r="S48" s="7"/>
      <c r="T48" s="7"/>
      <c r="U48" s="7"/>
      <c r="V48" s="7"/>
      <c r="W48" s="7"/>
      <c r="X48" s="7"/>
    </row>
    <row r="49" spans="2:24" ht="13.5" x14ac:dyDescent="0.25">
      <c r="B49" s="13"/>
      <c r="E49" s="13"/>
      <c r="O49" s="8"/>
      <c r="P49" s="8"/>
      <c r="Q49" s="7"/>
      <c r="R49" s="7"/>
      <c r="S49" s="7"/>
      <c r="T49" s="7"/>
      <c r="U49" s="7"/>
      <c r="V49" s="7"/>
      <c r="W49" s="7"/>
      <c r="X49" s="7"/>
    </row>
    <row r="50" spans="2:24" ht="13.5" x14ac:dyDescent="0.25">
      <c r="B50" s="13"/>
      <c r="E50" s="13"/>
      <c r="O50" s="8"/>
      <c r="P50" s="8"/>
      <c r="Q50" s="7"/>
      <c r="R50" s="7"/>
      <c r="S50" s="7"/>
      <c r="T50" s="7"/>
      <c r="U50" s="7"/>
      <c r="V50" s="7"/>
      <c r="W50" s="7"/>
      <c r="X50" s="7"/>
    </row>
    <row r="51" spans="2:24" ht="13.5" x14ac:dyDescent="0.25">
      <c r="B51" s="13"/>
      <c r="E51" s="13"/>
      <c r="O51" s="8"/>
      <c r="P51" s="8"/>
      <c r="Q51" s="7"/>
      <c r="R51" s="7"/>
      <c r="S51" s="7"/>
      <c r="T51" s="7"/>
      <c r="U51" s="7"/>
      <c r="V51" s="7"/>
      <c r="W51" s="7"/>
      <c r="X51" s="7"/>
    </row>
    <row r="52" spans="2:24" ht="13.5" x14ac:dyDescent="0.25">
      <c r="B52" s="13"/>
      <c r="E52" s="13"/>
      <c r="O52" s="8"/>
      <c r="P52" s="8"/>
      <c r="Q52" s="7"/>
      <c r="R52" s="7"/>
      <c r="S52" s="7"/>
      <c r="T52" s="7"/>
      <c r="U52" s="7"/>
      <c r="V52" s="7"/>
      <c r="W52" s="7"/>
      <c r="X52" s="7"/>
    </row>
    <row r="53" spans="2:24" ht="13.5" x14ac:dyDescent="0.25">
      <c r="B53" s="13"/>
      <c r="E53" s="13"/>
      <c r="O53" s="8"/>
      <c r="P53" s="8"/>
      <c r="Q53" s="7"/>
      <c r="R53" s="7"/>
      <c r="S53" s="7"/>
      <c r="T53" s="7"/>
      <c r="U53" s="7"/>
      <c r="V53" s="7"/>
      <c r="W53" s="7"/>
      <c r="X53" s="7"/>
    </row>
    <row r="54" spans="2:24" ht="13.5" x14ac:dyDescent="0.25">
      <c r="B54" s="11"/>
      <c r="C54" s="12"/>
      <c r="E54" s="13"/>
      <c r="O54" s="8"/>
      <c r="P54" s="8"/>
      <c r="Q54" s="7"/>
      <c r="R54" s="7"/>
      <c r="S54" s="7"/>
      <c r="T54" s="7"/>
      <c r="U54" s="7"/>
      <c r="V54" s="7"/>
      <c r="W54" s="7"/>
      <c r="X54" s="7"/>
    </row>
    <row r="55" spans="2:24" ht="13.5" x14ac:dyDescent="0.25">
      <c r="B55" s="13"/>
      <c r="C55" s="14"/>
      <c r="E55" s="13"/>
      <c r="O55" s="8"/>
      <c r="P55" s="8"/>
      <c r="Q55" s="7"/>
      <c r="R55" s="7"/>
      <c r="S55" s="7"/>
      <c r="T55" s="7"/>
      <c r="U55" s="7"/>
      <c r="V55" s="7"/>
      <c r="W55" s="7"/>
      <c r="X55" s="7"/>
    </row>
    <row r="56" spans="2:24" ht="13.5" x14ac:dyDescent="0.25">
      <c r="B56" s="13"/>
      <c r="C56" s="14"/>
      <c r="E56" s="13"/>
      <c r="O56" s="8"/>
      <c r="P56" s="8"/>
      <c r="Q56" s="7"/>
      <c r="R56" s="7"/>
      <c r="S56" s="7"/>
      <c r="T56" s="7"/>
      <c r="U56" s="7"/>
      <c r="V56" s="7"/>
      <c r="W56" s="7"/>
      <c r="X56" s="7"/>
    </row>
    <row r="57" spans="2:24" ht="13.5" x14ac:dyDescent="0.25">
      <c r="B57" s="13"/>
      <c r="C57" s="14"/>
      <c r="E57" s="13"/>
      <c r="O57" s="8"/>
      <c r="P57" s="8"/>
      <c r="Q57" s="7"/>
      <c r="R57" s="7"/>
      <c r="S57" s="7"/>
      <c r="T57" s="7"/>
      <c r="U57" s="7"/>
      <c r="V57" s="7"/>
      <c r="W57" s="7"/>
      <c r="X57" s="7"/>
    </row>
    <row r="58" spans="2:24" ht="13.5" x14ac:dyDescent="0.25">
      <c r="B58" s="13"/>
      <c r="C58" s="14"/>
      <c r="E58" s="13"/>
      <c r="O58" s="8"/>
      <c r="P58" s="8"/>
      <c r="Q58" s="7"/>
      <c r="R58" s="7"/>
      <c r="S58" s="7"/>
      <c r="T58" s="7"/>
      <c r="U58" s="7"/>
      <c r="V58" s="7"/>
      <c r="W58" s="7"/>
      <c r="X58" s="7"/>
    </row>
    <row r="59" spans="2:24" ht="13.5" x14ac:dyDescent="0.25">
      <c r="B59" s="13"/>
      <c r="C59" s="14"/>
      <c r="E59" s="13"/>
      <c r="O59" s="8"/>
      <c r="P59" s="8"/>
      <c r="Q59" s="7"/>
      <c r="R59" s="7"/>
      <c r="S59" s="7"/>
      <c r="T59" s="7"/>
      <c r="U59" s="7"/>
      <c r="V59" s="7"/>
      <c r="W59" s="7"/>
      <c r="X59" s="7"/>
    </row>
    <row r="60" spans="2:24" ht="13.5" x14ac:dyDescent="0.25">
      <c r="B60" s="13"/>
      <c r="C60" s="14"/>
      <c r="E60" s="13"/>
      <c r="O60" s="8"/>
      <c r="P60" s="8"/>
      <c r="Q60" s="7"/>
      <c r="R60" s="7"/>
      <c r="S60" s="7"/>
      <c r="T60" s="7"/>
      <c r="U60" s="7"/>
      <c r="V60" s="7"/>
      <c r="W60" s="7"/>
      <c r="X60" s="7"/>
    </row>
    <row r="61" spans="2:24" ht="13.5" x14ac:dyDescent="0.25">
      <c r="B61" s="13"/>
      <c r="C61" s="14"/>
      <c r="E61" s="13"/>
      <c r="O61" s="8"/>
      <c r="P61" s="8"/>
      <c r="Q61" s="7"/>
      <c r="R61" s="7"/>
      <c r="S61" s="7"/>
      <c r="T61" s="7"/>
      <c r="U61" s="7"/>
      <c r="V61" s="7"/>
      <c r="W61" s="7"/>
      <c r="X61" s="7"/>
    </row>
    <row r="62" spans="2:24" ht="13.5" x14ac:dyDescent="0.25">
      <c r="B62" s="13"/>
      <c r="C62" s="14"/>
      <c r="E62" s="13"/>
      <c r="O62" s="8"/>
      <c r="P62" s="8"/>
      <c r="Q62" s="7"/>
      <c r="R62" s="7"/>
      <c r="S62" s="7"/>
      <c r="T62" s="7"/>
      <c r="U62" s="7"/>
      <c r="V62" s="7"/>
      <c r="W62" s="7"/>
      <c r="X62" s="7"/>
    </row>
    <row r="63" spans="2:24" ht="13.5" x14ac:dyDescent="0.25">
      <c r="B63" s="13"/>
      <c r="C63" s="14"/>
      <c r="E63" s="13"/>
      <c r="O63" s="8"/>
      <c r="P63" s="8"/>
      <c r="Q63" s="7"/>
      <c r="R63" s="7"/>
      <c r="S63" s="7"/>
      <c r="T63" s="7"/>
      <c r="U63" s="7"/>
      <c r="V63" s="7"/>
      <c r="W63" s="7"/>
      <c r="X63" s="7"/>
    </row>
    <row r="64" spans="2:24" ht="13.5" x14ac:dyDescent="0.25">
      <c r="B64" s="13"/>
      <c r="C64" s="14"/>
      <c r="E64" s="13"/>
      <c r="O64" s="8"/>
      <c r="P64" s="8"/>
      <c r="Q64" s="7"/>
      <c r="R64" s="7"/>
      <c r="S64" s="7"/>
      <c r="T64" s="7"/>
      <c r="U64" s="7"/>
      <c r="V64" s="7"/>
      <c r="W64" s="7"/>
      <c r="X64" s="7"/>
    </row>
    <row r="65" spans="2:24" ht="13.5" x14ac:dyDescent="0.25">
      <c r="B65" s="13"/>
      <c r="C65" s="14"/>
      <c r="E65" s="13"/>
      <c r="O65" s="8"/>
      <c r="P65" s="8"/>
      <c r="Q65" s="7"/>
      <c r="R65" s="7"/>
      <c r="S65" s="7"/>
      <c r="T65" s="7"/>
      <c r="U65" s="7"/>
      <c r="V65" s="7"/>
      <c r="W65" s="7"/>
      <c r="X65" s="7"/>
    </row>
    <row r="66" spans="2:24" ht="13.5" x14ac:dyDescent="0.25">
      <c r="B66" s="13"/>
      <c r="C66" s="14"/>
      <c r="E66" s="13"/>
      <c r="O66" s="8"/>
      <c r="P66" s="8"/>
      <c r="Q66" s="7"/>
      <c r="R66" s="7"/>
      <c r="S66" s="7"/>
      <c r="T66" s="7"/>
      <c r="U66" s="7"/>
      <c r="V66" s="7"/>
      <c r="W66" s="7"/>
      <c r="X66" s="7"/>
    </row>
    <row r="67" spans="2:24" ht="13.5" x14ac:dyDescent="0.25">
      <c r="B67" s="11"/>
      <c r="C67" s="14"/>
      <c r="E67" s="13"/>
      <c r="O67" s="8"/>
      <c r="P67" s="8"/>
      <c r="Q67" s="7"/>
      <c r="R67" s="7"/>
      <c r="S67" s="7"/>
      <c r="T67" s="7"/>
      <c r="U67" s="7"/>
      <c r="V67" s="7"/>
      <c r="W67" s="7"/>
      <c r="X67" s="7"/>
    </row>
    <row r="68" spans="2:24" ht="13.5" x14ac:dyDescent="0.25">
      <c r="B68" s="11"/>
      <c r="C68" s="15"/>
      <c r="E68" s="13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2:24" ht="13.5" x14ac:dyDescent="0.25">
      <c r="B69" s="13"/>
      <c r="C69" s="18"/>
      <c r="E69" s="13"/>
      <c r="O69" s="8"/>
      <c r="P69" s="8"/>
      <c r="Q69" s="7"/>
      <c r="R69" s="7"/>
      <c r="S69" s="7"/>
      <c r="T69" s="7"/>
      <c r="U69" s="7"/>
      <c r="V69" s="7"/>
      <c r="W69" s="7"/>
      <c r="X69" s="7"/>
    </row>
    <row r="70" spans="2:24" ht="13.5" x14ac:dyDescent="0.25">
      <c r="B70" s="13"/>
      <c r="E70" s="13"/>
      <c r="O70" s="8"/>
      <c r="P70" s="8"/>
      <c r="Q70" s="7"/>
      <c r="R70" s="7"/>
      <c r="S70" s="7"/>
      <c r="T70" s="7"/>
      <c r="U70" s="7"/>
      <c r="V70" s="7"/>
      <c r="W70" s="7"/>
      <c r="X70" s="7"/>
    </row>
    <row r="71" spans="2:24" ht="13.5" x14ac:dyDescent="0.25">
      <c r="B71" s="13"/>
      <c r="C71" s="15"/>
      <c r="E71" s="13"/>
      <c r="O71" s="10"/>
      <c r="P71" s="10"/>
      <c r="Q71" s="7"/>
      <c r="R71" s="7"/>
      <c r="S71" s="7"/>
      <c r="T71" s="7"/>
      <c r="U71" s="7"/>
      <c r="V71" s="7"/>
      <c r="W71" s="7"/>
      <c r="X71" s="7"/>
    </row>
    <row r="72" spans="2:24" ht="13.5" x14ac:dyDescent="0.25">
      <c r="B72" s="13"/>
      <c r="C72" s="15"/>
      <c r="E72" s="13"/>
      <c r="O72" s="10"/>
      <c r="P72" s="10"/>
      <c r="Q72" s="7"/>
      <c r="R72" s="7"/>
      <c r="S72" s="7"/>
      <c r="T72" s="7"/>
      <c r="U72" s="7"/>
      <c r="V72" s="7"/>
      <c r="W72" s="7"/>
      <c r="X72" s="7"/>
    </row>
    <row r="73" spans="2:24" ht="13.5" x14ac:dyDescent="0.25">
      <c r="B73" s="11"/>
      <c r="C73" s="15"/>
      <c r="E73" s="13"/>
      <c r="O73" s="10"/>
      <c r="P73" s="10"/>
      <c r="Q73" s="7"/>
      <c r="R73" s="7"/>
      <c r="S73" s="7"/>
      <c r="T73" s="7"/>
      <c r="U73" s="7"/>
      <c r="V73" s="7"/>
      <c r="W73" s="7"/>
      <c r="X73" s="7"/>
    </row>
    <row r="74" spans="2:24" ht="13.5" x14ac:dyDescent="0.25">
      <c r="B74" s="11"/>
      <c r="C74" s="15"/>
      <c r="E74" s="13"/>
      <c r="O74" s="8"/>
      <c r="P74" s="8"/>
      <c r="Q74" s="7"/>
      <c r="R74" s="7"/>
      <c r="S74" s="7"/>
      <c r="T74" s="7"/>
      <c r="U74" s="7"/>
      <c r="V74" s="7"/>
      <c r="W74" s="7"/>
      <c r="X74" s="7"/>
    </row>
    <row r="75" spans="2:24" ht="13.5" x14ac:dyDescent="0.25">
      <c r="B75" s="13"/>
      <c r="E75" s="13"/>
      <c r="O75" s="8"/>
      <c r="P75" s="8"/>
      <c r="Q75" s="7"/>
      <c r="R75" s="7"/>
      <c r="S75" s="7"/>
      <c r="T75" s="7"/>
      <c r="U75" s="7"/>
      <c r="V75" s="7"/>
      <c r="W75" s="7"/>
      <c r="X75" s="7"/>
    </row>
    <row r="76" spans="2:24" ht="13.5" x14ac:dyDescent="0.25">
      <c r="B76" s="9"/>
      <c r="C76" s="7"/>
      <c r="D76" s="8"/>
      <c r="E76" s="9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7"/>
      <c r="R76" s="7"/>
      <c r="S76" s="7"/>
      <c r="T76" s="7"/>
      <c r="U76" s="7"/>
      <c r="V76" s="7"/>
      <c r="W76" s="7"/>
      <c r="X76" s="7"/>
    </row>
    <row r="77" spans="2:24" ht="13.5" x14ac:dyDescent="0.25">
      <c r="B77" s="9"/>
      <c r="C77" s="7"/>
      <c r="D77" s="8"/>
      <c r="E77" s="9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7"/>
      <c r="R77" s="7"/>
      <c r="S77" s="7"/>
      <c r="T77" s="7"/>
      <c r="U77" s="7"/>
      <c r="V77" s="7"/>
      <c r="W77" s="7"/>
      <c r="X77" s="7"/>
    </row>
    <row r="78" spans="2:24" ht="13.5" x14ac:dyDescent="0.25">
      <c r="B78" s="9"/>
      <c r="C78" s="7"/>
      <c r="D78" s="8"/>
      <c r="E78" s="9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7"/>
      <c r="R78" s="7"/>
      <c r="S78" s="7"/>
      <c r="T78" s="7"/>
      <c r="U78" s="7"/>
      <c r="V78" s="7"/>
      <c r="W78" s="7"/>
      <c r="X78" s="7"/>
    </row>
    <row r="79" spans="2:24" ht="13.5" x14ac:dyDescent="0.25">
      <c r="B79" s="9"/>
      <c r="C79" s="7"/>
      <c r="D79" s="8"/>
      <c r="E79" s="9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7"/>
      <c r="R79" s="7"/>
      <c r="S79" s="7"/>
      <c r="T79" s="7"/>
      <c r="U79" s="7"/>
      <c r="V79" s="7"/>
      <c r="W79" s="7"/>
      <c r="X79" s="7"/>
    </row>
    <row r="80" spans="2:24" ht="13.5" x14ac:dyDescent="0.25">
      <c r="B80" s="9"/>
      <c r="C80" s="7"/>
      <c r="D80" s="8"/>
      <c r="E80" s="9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7"/>
      <c r="R80" s="7"/>
      <c r="S80" s="7"/>
      <c r="T80" s="7"/>
      <c r="U80" s="7"/>
      <c r="V80" s="7"/>
      <c r="W80" s="7"/>
      <c r="X80" s="7"/>
    </row>
    <row r="81" spans="1:24" x14ac:dyDescent="0.2">
      <c r="B81" s="11"/>
      <c r="C81" s="12"/>
      <c r="E81" s="13"/>
    </row>
    <row r="82" spans="1:24" s="4" customFormat="1" ht="12.75" customHeight="1" x14ac:dyDescent="0.2">
      <c r="A82" s="5"/>
      <c r="B82" s="13"/>
      <c r="C82" s="14"/>
      <c r="E82" s="13"/>
      <c r="Q82" s="5"/>
      <c r="R82" s="5"/>
      <c r="S82" s="5"/>
      <c r="T82" s="5"/>
      <c r="U82" s="5"/>
      <c r="V82" s="5"/>
      <c r="W82" s="5"/>
      <c r="X82" s="5"/>
    </row>
    <row r="83" spans="1:24" s="4" customFormat="1" x14ac:dyDescent="0.2">
      <c r="A83" s="5"/>
      <c r="B83" s="13"/>
      <c r="C83" s="14"/>
      <c r="E83" s="13"/>
      <c r="Q83" s="5"/>
      <c r="R83" s="5"/>
      <c r="S83" s="5"/>
      <c r="T83" s="5"/>
      <c r="U83" s="5"/>
      <c r="V83" s="5"/>
      <c r="W83" s="5"/>
      <c r="X83" s="5"/>
    </row>
    <row r="84" spans="1:24" s="4" customFormat="1" x14ac:dyDescent="0.2">
      <c r="A84" s="5"/>
      <c r="B84" s="13"/>
      <c r="C84" s="14"/>
      <c r="E84" s="13"/>
      <c r="Q84" s="5"/>
      <c r="R84" s="5"/>
      <c r="S84" s="5"/>
      <c r="T84" s="5"/>
      <c r="U84" s="5"/>
      <c r="V84" s="5"/>
      <c r="W84" s="5"/>
      <c r="X84" s="5"/>
    </row>
    <row r="85" spans="1:24" s="4" customFormat="1" x14ac:dyDescent="0.2">
      <c r="A85" s="5"/>
      <c r="B85" s="13"/>
      <c r="C85" s="14"/>
      <c r="E85" s="13"/>
      <c r="Q85" s="5"/>
      <c r="R85" s="5"/>
      <c r="S85" s="5"/>
      <c r="T85" s="5"/>
      <c r="U85" s="5"/>
      <c r="V85" s="5"/>
      <c r="W85" s="5"/>
      <c r="X85" s="5"/>
    </row>
    <row r="86" spans="1:24" s="4" customFormat="1" x14ac:dyDescent="0.2">
      <c r="A86" s="5"/>
      <c r="B86" s="13"/>
      <c r="C86" s="14"/>
      <c r="E86" s="13"/>
      <c r="Q86" s="5"/>
      <c r="R86" s="5"/>
      <c r="S86" s="5"/>
      <c r="T86" s="5"/>
      <c r="U86" s="5"/>
      <c r="V86" s="5"/>
      <c r="W86" s="5"/>
      <c r="X86" s="5"/>
    </row>
    <row r="87" spans="1:24" s="4" customFormat="1" x14ac:dyDescent="0.2">
      <c r="A87" s="5"/>
      <c r="B87" s="13"/>
      <c r="C87" s="14"/>
      <c r="E87" s="13"/>
      <c r="Q87" s="5"/>
      <c r="R87" s="5"/>
      <c r="S87" s="5"/>
      <c r="T87" s="5"/>
      <c r="U87" s="5"/>
      <c r="V87" s="5"/>
      <c r="W87" s="5"/>
      <c r="X87" s="5"/>
    </row>
    <row r="88" spans="1:24" s="4" customFormat="1" x14ac:dyDescent="0.2">
      <c r="A88" s="5"/>
      <c r="B88" s="13"/>
      <c r="C88" s="14"/>
      <c r="E88" s="13"/>
      <c r="Q88" s="5"/>
      <c r="R88" s="5"/>
      <c r="S88" s="5"/>
      <c r="T88" s="5"/>
      <c r="U88" s="5"/>
      <c r="V88" s="5"/>
      <c r="W88" s="5"/>
      <c r="X88" s="5"/>
    </row>
    <row r="89" spans="1:24" s="4" customFormat="1" x14ac:dyDescent="0.2">
      <c r="A89" s="5"/>
      <c r="B89" s="11"/>
      <c r="C89" s="15"/>
      <c r="E89" s="13"/>
      <c r="Q89" s="5"/>
      <c r="R89" s="5"/>
      <c r="S89" s="5"/>
      <c r="T89" s="5"/>
      <c r="U89" s="5"/>
      <c r="V89" s="5"/>
      <c r="W89" s="5"/>
      <c r="X89" s="5"/>
    </row>
    <row r="90" spans="1:24" s="4" customFormat="1" x14ac:dyDescent="0.2">
      <c r="A90" s="5"/>
      <c r="B90" s="16"/>
      <c r="C90" s="17"/>
      <c r="E90" s="13"/>
      <c r="Q90" s="5"/>
      <c r="R90" s="5"/>
      <c r="S90" s="5"/>
      <c r="T90" s="5"/>
      <c r="U90" s="5"/>
      <c r="V90" s="5"/>
      <c r="W90" s="5"/>
      <c r="X90" s="5"/>
    </row>
    <row r="91" spans="1:24" s="4" customFormat="1" x14ac:dyDescent="0.2">
      <c r="A91" s="5"/>
      <c r="B91" s="11"/>
      <c r="C91" s="15"/>
      <c r="E91" s="13"/>
      <c r="Q91" s="5"/>
      <c r="R91" s="5"/>
      <c r="S91" s="5"/>
      <c r="T91" s="5"/>
      <c r="U91" s="5"/>
      <c r="V91" s="5"/>
      <c r="W91" s="5"/>
      <c r="X91" s="5"/>
    </row>
    <row r="92" spans="1:24" s="4" customFormat="1" x14ac:dyDescent="0.2">
      <c r="A92" s="5"/>
      <c r="B92" s="13"/>
      <c r="C92" s="5"/>
      <c r="E92" s="13"/>
      <c r="Q92" s="5"/>
      <c r="R92" s="5"/>
      <c r="S92" s="5"/>
      <c r="T92" s="5"/>
      <c r="U92" s="5"/>
      <c r="V92" s="5"/>
      <c r="W92" s="5"/>
      <c r="X92" s="5"/>
    </row>
    <row r="93" spans="1:24" s="4" customFormat="1" x14ac:dyDescent="0.2">
      <c r="A93" s="5"/>
      <c r="B93" s="13"/>
      <c r="C93" s="5"/>
      <c r="E93" s="13"/>
      <c r="Q93" s="5"/>
      <c r="R93" s="5"/>
      <c r="S93" s="5"/>
      <c r="T93" s="5"/>
      <c r="U93" s="5"/>
      <c r="V93" s="5"/>
      <c r="W93" s="5"/>
      <c r="X93" s="5"/>
    </row>
    <row r="94" spans="1:24" s="4" customFormat="1" x14ac:dyDescent="0.2">
      <c r="A94" s="5"/>
      <c r="B94" s="13"/>
      <c r="C94" s="5"/>
      <c r="E94" s="13"/>
      <c r="Q94" s="5"/>
      <c r="R94" s="5"/>
      <c r="S94" s="5"/>
      <c r="T94" s="5"/>
      <c r="U94" s="5"/>
      <c r="V94" s="5"/>
      <c r="W94" s="5"/>
      <c r="X94" s="5"/>
    </row>
    <row r="95" spans="1:24" s="4" customFormat="1" x14ac:dyDescent="0.2">
      <c r="A95" s="5"/>
      <c r="B95" s="13"/>
      <c r="C95" s="5"/>
      <c r="E95" s="13"/>
      <c r="Q95" s="5"/>
      <c r="R95" s="5"/>
      <c r="S95" s="5"/>
      <c r="T95" s="5"/>
      <c r="U95" s="5"/>
      <c r="V95" s="5"/>
      <c r="W95" s="5"/>
      <c r="X95" s="5"/>
    </row>
    <row r="96" spans="1:24" s="4" customFormat="1" x14ac:dyDescent="0.2">
      <c r="A96" s="5"/>
      <c r="B96" s="13"/>
      <c r="C96" s="5"/>
      <c r="E96" s="13"/>
      <c r="Q96" s="5"/>
      <c r="R96" s="5"/>
      <c r="S96" s="5"/>
      <c r="T96" s="5"/>
      <c r="U96" s="5"/>
      <c r="V96" s="5"/>
      <c r="W96" s="5"/>
      <c r="X96" s="5"/>
    </row>
    <row r="97" spans="1:24" s="4" customFormat="1" x14ac:dyDescent="0.2">
      <c r="A97" s="5"/>
      <c r="B97" s="11"/>
      <c r="C97" s="15"/>
      <c r="E97" s="13"/>
      <c r="Q97" s="5"/>
      <c r="R97" s="5"/>
      <c r="S97" s="5"/>
      <c r="T97" s="5"/>
      <c r="U97" s="5"/>
      <c r="V97" s="5"/>
      <c r="W97" s="5"/>
      <c r="X97" s="5"/>
    </row>
    <row r="98" spans="1:24" x14ac:dyDescent="0.2">
      <c r="B98" s="13"/>
      <c r="E98" s="13"/>
    </row>
    <row r="99" spans="1:24" x14ac:dyDescent="0.2">
      <c r="B99" s="13"/>
      <c r="C99" s="18"/>
      <c r="E99" s="13"/>
    </row>
    <row r="100" spans="1:24" x14ac:dyDescent="0.2">
      <c r="B100" s="13"/>
      <c r="E100" s="13"/>
    </row>
    <row r="101" spans="1:24" x14ac:dyDescent="0.2">
      <c r="B101" s="13"/>
      <c r="E101" s="13"/>
    </row>
    <row r="102" spans="1:24" x14ac:dyDescent="0.2">
      <c r="B102" s="13"/>
      <c r="E102" s="13"/>
    </row>
    <row r="103" spans="1:24" x14ac:dyDescent="0.2">
      <c r="B103" s="13"/>
      <c r="E103" s="13"/>
    </row>
    <row r="104" spans="1:24" x14ac:dyDescent="0.2">
      <c r="B104" s="13"/>
      <c r="E104" s="13"/>
    </row>
    <row r="105" spans="1:24" x14ac:dyDescent="0.2">
      <c r="B105" s="13"/>
      <c r="E105" s="13"/>
    </row>
    <row r="106" spans="1:24" x14ac:dyDescent="0.2">
      <c r="B106" s="13"/>
      <c r="E106" s="13"/>
    </row>
    <row r="107" spans="1:24" x14ac:dyDescent="0.2">
      <c r="B107" s="13"/>
      <c r="E107" s="13"/>
    </row>
    <row r="108" spans="1:24" x14ac:dyDescent="0.2">
      <c r="B108" s="13"/>
      <c r="C108" s="13"/>
      <c r="E108" s="13"/>
      <c r="O108" s="19"/>
      <c r="P108" s="19"/>
    </row>
    <row r="109" spans="1:24" x14ac:dyDescent="0.2">
      <c r="B109" s="13"/>
      <c r="E109" s="13"/>
    </row>
    <row r="110" spans="1:24" x14ac:dyDescent="0.2">
      <c r="B110" s="13"/>
      <c r="E110" s="13"/>
    </row>
    <row r="111" spans="1:24" x14ac:dyDescent="0.2">
      <c r="B111" s="13"/>
      <c r="E111" s="13"/>
    </row>
    <row r="112" spans="1:24" x14ac:dyDescent="0.2">
      <c r="B112" s="13"/>
      <c r="E112" s="13"/>
    </row>
    <row r="113" spans="1:24" x14ac:dyDescent="0.2">
      <c r="B113" s="13"/>
      <c r="E113" s="13"/>
    </row>
    <row r="114" spans="1:24" s="4" customFormat="1" x14ac:dyDescent="0.2">
      <c r="A114" s="5"/>
      <c r="B114" s="13"/>
      <c r="C114" s="5"/>
      <c r="E114" s="13"/>
      <c r="Q114" s="5"/>
      <c r="R114" s="5"/>
      <c r="S114" s="5"/>
      <c r="T114" s="5"/>
      <c r="U114" s="5"/>
      <c r="V114" s="5"/>
      <c r="W114" s="5"/>
      <c r="X114" s="5"/>
    </row>
    <row r="115" spans="1:24" s="4" customFormat="1" x14ac:dyDescent="0.2">
      <c r="A115" s="5"/>
      <c r="B115" s="13"/>
      <c r="C115" s="5"/>
      <c r="E115" s="13"/>
      <c r="Q115" s="5"/>
      <c r="R115" s="5"/>
      <c r="S115" s="5"/>
      <c r="T115" s="5"/>
      <c r="U115" s="5"/>
      <c r="V115" s="5"/>
      <c r="W115" s="5"/>
      <c r="X115" s="5"/>
    </row>
    <row r="116" spans="1:24" s="4" customFormat="1" x14ac:dyDescent="0.2">
      <c r="A116" s="5"/>
      <c r="B116" s="13"/>
      <c r="C116" s="5"/>
      <c r="E116" s="13"/>
      <c r="Q116" s="5"/>
      <c r="R116" s="5"/>
      <c r="S116" s="5"/>
      <c r="T116" s="5"/>
      <c r="U116" s="5"/>
      <c r="V116" s="5"/>
      <c r="W116" s="5"/>
      <c r="X116" s="5"/>
    </row>
    <row r="117" spans="1:24" s="4" customFormat="1" x14ac:dyDescent="0.2">
      <c r="A117" s="5"/>
      <c r="B117" s="13"/>
      <c r="C117" s="5"/>
      <c r="E117" s="13"/>
      <c r="Q117" s="5"/>
      <c r="R117" s="5"/>
      <c r="S117" s="5"/>
      <c r="T117" s="5"/>
      <c r="U117" s="5"/>
      <c r="V117" s="5"/>
      <c r="W117" s="5"/>
      <c r="X117" s="5"/>
    </row>
    <row r="118" spans="1:24" s="4" customFormat="1" x14ac:dyDescent="0.2">
      <c r="A118" s="5"/>
      <c r="B118" s="13"/>
      <c r="C118" s="5"/>
      <c r="E118" s="13"/>
      <c r="Q118" s="5"/>
      <c r="R118" s="5"/>
      <c r="S118" s="5"/>
      <c r="T118" s="5"/>
      <c r="U118" s="5"/>
      <c r="V118" s="5"/>
      <c r="W118" s="5"/>
      <c r="X118" s="5"/>
    </row>
    <row r="119" spans="1:24" s="4" customFormat="1" x14ac:dyDescent="0.2">
      <c r="A119" s="5"/>
      <c r="B119" s="13"/>
      <c r="C119" s="5"/>
      <c r="E119" s="13"/>
      <c r="Q119" s="5"/>
      <c r="R119" s="5"/>
      <c r="S119" s="5"/>
      <c r="T119" s="5"/>
      <c r="U119" s="5"/>
      <c r="V119" s="5"/>
      <c r="W119" s="5"/>
      <c r="X119" s="5"/>
    </row>
    <row r="120" spans="1:24" s="4" customFormat="1" x14ac:dyDescent="0.2">
      <c r="A120" s="5"/>
      <c r="B120" s="13"/>
      <c r="C120" s="5"/>
      <c r="E120" s="13"/>
      <c r="Q120" s="5"/>
      <c r="R120" s="5"/>
      <c r="S120" s="5"/>
      <c r="T120" s="5"/>
      <c r="U120" s="5"/>
      <c r="V120" s="5"/>
      <c r="W120" s="5"/>
      <c r="X120" s="5"/>
    </row>
    <row r="121" spans="1:24" s="4" customFormat="1" x14ac:dyDescent="0.2">
      <c r="A121" s="5"/>
      <c r="B121" s="13"/>
      <c r="C121" s="5"/>
      <c r="E121" s="13"/>
      <c r="Q121" s="5"/>
      <c r="R121" s="5"/>
      <c r="S121" s="5"/>
      <c r="T121" s="5"/>
      <c r="U121" s="5"/>
      <c r="V121" s="5"/>
      <c r="W121" s="5"/>
      <c r="X121" s="5"/>
    </row>
    <row r="122" spans="1:24" s="4" customFormat="1" x14ac:dyDescent="0.2">
      <c r="A122" s="5"/>
      <c r="B122" s="13"/>
      <c r="C122" s="5"/>
      <c r="E122" s="13"/>
      <c r="Q122" s="5"/>
      <c r="R122" s="5"/>
      <c r="S122" s="5"/>
      <c r="T122" s="5"/>
      <c r="U122" s="5"/>
      <c r="V122" s="5"/>
      <c r="W122" s="5"/>
      <c r="X122" s="5"/>
    </row>
    <row r="123" spans="1:24" s="4" customFormat="1" x14ac:dyDescent="0.2">
      <c r="A123" s="5"/>
      <c r="B123" s="13"/>
      <c r="C123" s="5"/>
      <c r="E123" s="13"/>
      <c r="Q123" s="5"/>
      <c r="R123" s="5"/>
      <c r="S123" s="5"/>
      <c r="T123" s="5"/>
      <c r="U123" s="5"/>
      <c r="V123" s="5"/>
      <c r="W123" s="5"/>
      <c r="X123" s="5"/>
    </row>
    <row r="124" spans="1:24" s="4" customFormat="1" x14ac:dyDescent="0.2">
      <c r="A124" s="5"/>
      <c r="B124" s="13"/>
      <c r="C124" s="5"/>
      <c r="E124" s="13"/>
      <c r="Q124" s="5"/>
      <c r="R124" s="5"/>
      <c r="S124" s="5"/>
      <c r="T124" s="5"/>
      <c r="U124" s="5"/>
      <c r="V124" s="5"/>
      <c r="W124" s="5"/>
      <c r="X124" s="5"/>
    </row>
    <row r="125" spans="1:24" s="4" customFormat="1" x14ac:dyDescent="0.2">
      <c r="A125" s="5"/>
      <c r="B125" s="5"/>
      <c r="C125" s="15"/>
      <c r="E125" s="13"/>
      <c r="Q125" s="5"/>
      <c r="R125" s="5"/>
      <c r="S125" s="5"/>
      <c r="T125" s="5"/>
      <c r="U125" s="5"/>
      <c r="V125" s="5"/>
      <c r="W125" s="5"/>
      <c r="X125" s="5"/>
    </row>
    <row r="126" spans="1:24" s="4" customFormat="1" x14ac:dyDescent="0.2">
      <c r="A126" s="5"/>
      <c r="B126" s="5"/>
      <c r="C126" s="15"/>
      <c r="E126" s="13"/>
      <c r="Q126" s="5"/>
      <c r="R126" s="5"/>
      <c r="S126" s="5"/>
      <c r="T126" s="5"/>
      <c r="U126" s="5"/>
      <c r="V126" s="5"/>
      <c r="W126" s="5"/>
      <c r="X126" s="5"/>
    </row>
    <row r="127" spans="1:24" s="4" customFormat="1" x14ac:dyDescent="0.2">
      <c r="A127" s="5"/>
      <c r="B127" s="5"/>
      <c r="C127" s="15"/>
      <c r="E127" s="13"/>
      <c r="Q127" s="5"/>
      <c r="R127" s="5"/>
      <c r="S127" s="5"/>
      <c r="T127" s="5"/>
      <c r="U127" s="5"/>
      <c r="V127" s="5"/>
      <c r="W127" s="5"/>
      <c r="X127" s="5"/>
    </row>
    <row r="128" spans="1:24" s="4" customFormat="1" x14ac:dyDescent="0.2">
      <c r="A128" s="5"/>
      <c r="B128" s="5"/>
      <c r="C128" s="5"/>
      <c r="E128" s="13"/>
      <c r="Q128" s="5"/>
      <c r="R128" s="5"/>
      <c r="S128" s="5"/>
      <c r="T128" s="5"/>
      <c r="U128" s="5"/>
      <c r="V128" s="5"/>
      <c r="W128" s="5"/>
      <c r="X128" s="5"/>
    </row>
    <row r="129" spans="1:24" s="4" customFormat="1" x14ac:dyDescent="0.2">
      <c r="A129" s="5"/>
      <c r="B129" s="5"/>
      <c r="C129" s="5"/>
      <c r="E129" s="13"/>
      <c r="Q129" s="5"/>
      <c r="R129" s="5"/>
      <c r="S129" s="5"/>
      <c r="T129" s="5"/>
      <c r="U129" s="5"/>
      <c r="V129" s="5"/>
      <c r="W129" s="5"/>
      <c r="X129" s="5"/>
    </row>
    <row r="130" spans="1:24" s="4" customFormat="1" x14ac:dyDescent="0.2">
      <c r="A130" s="5"/>
      <c r="B130" s="5"/>
      <c r="C130" s="5"/>
      <c r="E130" s="13"/>
      <c r="Q130" s="5"/>
      <c r="R130" s="5"/>
      <c r="S130" s="5"/>
      <c r="T130" s="5"/>
      <c r="U130" s="5"/>
      <c r="V130" s="5"/>
      <c r="W130" s="5"/>
      <c r="X130" s="5"/>
    </row>
    <row r="131" spans="1:24" s="4" customFormat="1" x14ac:dyDescent="0.2">
      <c r="A131" s="5"/>
      <c r="B131" s="5"/>
      <c r="C131" s="5"/>
      <c r="E131" s="13"/>
      <c r="Q131" s="5"/>
      <c r="R131" s="5"/>
      <c r="S131" s="5"/>
      <c r="T131" s="5"/>
      <c r="U131" s="5"/>
      <c r="V131" s="5"/>
      <c r="W131" s="5"/>
      <c r="X131" s="5"/>
    </row>
    <row r="132" spans="1:24" s="4" customFormat="1" x14ac:dyDescent="0.2">
      <c r="A132" s="5"/>
      <c r="B132" s="5"/>
      <c r="C132" s="5"/>
      <c r="E132" s="13"/>
      <c r="Q132" s="5"/>
      <c r="R132" s="5"/>
      <c r="S132" s="5"/>
      <c r="T132" s="5"/>
      <c r="U132" s="5"/>
      <c r="V132" s="5"/>
      <c r="W132" s="5"/>
      <c r="X132" s="5"/>
    </row>
    <row r="133" spans="1:24" s="4" customFormat="1" x14ac:dyDescent="0.2">
      <c r="A133" s="5"/>
      <c r="B133" s="5"/>
      <c r="C133" s="5"/>
      <c r="E133" s="13"/>
      <c r="Q133" s="5"/>
      <c r="R133" s="5"/>
      <c r="S133" s="5"/>
      <c r="T133" s="5"/>
      <c r="U133" s="5"/>
      <c r="V133" s="5"/>
      <c r="W133" s="5"/>
      <c r="X133" s="5"/>
    </row>
  </sheetData>
  <mergeCells count="18">
    <mergeCell ref="I10:N10"/>
    <mergeCell ref="B10:H10"/>
    <mergeCell ref="B9:H9"/>
    <mergeCell ref="G2:N3"/>
    <mergeCell ref="G4:N5"/>
    <mergeCell ref="G6:N7"/>
    <mergeCell ref="I9:N9"/>
    <mergeCell ref="B17:N17"/>
    <mergeCell ref="B12:N12"/>
    <mergeCell ref="B14:B15"/>
    <mergeCell ref="C14:C15"/>
    <mergeCell ref="D14:D15"/>
    <mergeCell ref="E14:E15"/>
    <mergeCell ref="F14:G14"/>
    <mergeCell ref="H14:I14"/>
    <mergeCell ref="J14:K14"/>
    <mergeCell ref="L14:M14"/>
    <mergeCell ref="N14:N15"/>
  </mergeCells>
  <printOptions horizontalCentered="1"/>
  <pageMargins left="0.19685039370078741" right="0.19685039370078741" top="0.59055118110236227" bottom="0.78740157480314965" header="0.39370078740157483" footer="0.59055118110236227"/>
  <pageSetup paperSize="9" scale="54" orientation="landscape" r:id="rId1"/>
  <headerFooter alignWithMargins="0"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2"/>
  <sheetViews>
    <sheetView view="pageBreakPreview" topLeftCell="A16" zoomScale="80" zoomScaleNormal="80" zoomScaleSheetLayoutView="80" workbookViewId="0">
      <pane ySplit="2" topLeftCell="A194" activePane="bottomLeft" state="frozen"/>
      <selection activeCell="A16" sqref="A16"/>
      <selection pane="bottomLeft" activeCell="K214" sqref="K214"/>
    </sheetView>
  </sheetViews>
  <sheetFormatPr defaultRowHeight="15" x14ac:dyDescent="0.25"/>
  <cols>
    <col min="1" max="1" width="7.85546875" style="346" customWidth="1"/>
    <col min="2" max="2" width="53" customWidth="1"/>
    <col min="3" max="3" width="7.5703125" customWidth="1"/>
    <col min="4" max="4" width="49" customWidth="1"/>
    <col min="5" max="5" width="18" customWidth="1"/>
    <col min="6" max="7" width="11.85546875" customWidth="1"/>
    <col min="8" max="8" width="11.5703125" customWidth="1"/>
    <col min="9" max="9" width="18.42578125" customWidth="1"/>
    <col min="10" max="10" width="11.5703125" customWidth="1"/>
    <col min="11" max="11" width="17.140625" style="368" customWidth="1"/>
    <col min="12" max="12" width="11.5703125" style="23" customWidth="1"/>
    <col min="13" max="13" width="7.5703125" customWidth="1"/>
  </cols>
  <sheetData>
    <row r="1" spans="1:20" ht="15.75" customHeight="1" x14ac:dyDescent="0.25">
      <c r="A1" s="29"/>
      <c r="B1" s="30"/>
      <c r="C1" s="30"/>
      <c r="D1" s="30"/>
      <c r="E1" s="30"/>
      <c r="F1" s="31"/>
      <c r="G1" s="31"/>
      <c r="H1" s="32"/>
      <c r="I1" s="33"/>
      <c r="J1" s="33"/>
      <c r="K1" s="369"/>
      <c r="M1" s="30"/>
    </row>
    <row r="2" spans="1:20" ht="18" customHeight="1" x14ac:dyDescent="0.25">
      <c r="A2" s="491"/>
      <c r="B2" s="492"/>
      <c r="C2" s="497"/>
      <c r="D2" s="492"/>
      <c r="E2" s="438" t="s">
        <v>20</v>
      </c>
      <c r="F2" s="438"/>
      <c r="G2" s="438"/>
      <c r="H2" s="438"/>
      <c r="I2" s="438"/>
      <c r="J2" s="438"/>
      <c r="K2" s="439"/>
      <c r="M2" s="128"/>
      <c r="N2" s="129"/>
    </row>
    <row r="3" spans="1:20" ht="18" customHeight="1" x14ac:dyDescent="0.25">
      <c r="A3" s="493"/>
      <c r="B3" s="494"/>
      <c r="C3" s="498"/>
      <c r="D3" s="494"/>
      <c r="E3" s="441"/>
      <c r="F3" s="441"/>
      <c r="G3" s="441"/>
      <c r="H3" s="441"/>
      <c r="I3" s="441"/>
      <c r="J3" s="441"/>
      <c r="K3" s="442"/>
      <c r="M3" s="128"/>
      <c r="N3" s="129"/>
    </row>
    <row r="4" spans="1:20" ht="18" customHeight="1" x14ac:dyDescent="0.25">
      <c r="A4" s="493"/>
      <c r="B4" s="494"/>
      <c r="C4" s="498"/>
      <c r="D4" s="494"/>
      <c r="E4" s="500" t="s">
        <v>19</v>
      </c>
      <c r="F4" s="500"/>
      <c r="G4" s="500"/>
      <c r="H4" s="500"/>
      <c r="I4" s="500"/>
      <c r="J4" s="500"/>
      <c r="K4" s="501"/>
      <c r="M4" s="130"/>
      <c r="N4" s="129"/>
    </row>
    <row r="5" spans="1:20" ht="18" customHeight="1" x14ac:dyDescent="0.25">
      <c r="A5" s="493"/>
      <c r="B5" s="494"/>
      <c r="C5" s="498"/>
      <c r="D5" s="494"/>
      <c r="E5" s="502"/>
      <c r="F5" s="502"/>
      <c r="G5" s="502"/>
      <c r="H5" s="502"/>
      <c r="I5" s="502"/>
      <c r="J5" s="502"/>
      <c r="K5" s="503"/>
      <c r="M5" s="130"/>
      <c r="N5" s="129"/>
      <c r="O5" s="129"/>
      <c r="P5" s="129"/>
      <c r="Q5" s="129"/>
      <c r="R5" s="129"/>
      <c r="S5" s="129"/>
      <c r="T5" s="129"/>
    </row>
    <row r="6" spans="1:20" ht="18" customHeight="1" x14ac:dyDescent="0.25">
      <c r="A6" s="493"/>
      <c r="B6" s="494"/>
      <c r="C6" s="498"/>
      <c r="D6" s="494"/>
      <c r="E6" s="504" t="s">
        <v>15</v>
      </c>
      <c r="F6" s="504"/>
      <c r="G6" s="504"/>
      <c r="H6" s="504"/>
      <c r="I6" s="504"/>
      <c r="J6" s="504"/>
      <c r="K6" s="505"/>
      <c r="M6" s="127"/>
      <c r="N6" s="129"/>
      <c r="O6" s="129"/>
      <c r="P6" s="129"/>
      <c r="Q6" s="129"/>
      <c r="R6" s="129"/>
      <c r="S6" s="129"/>
      <c r="T6" s="129"/>
    </row>
    <row r="7" spans="1:20" ht="18" customHeight="1" x14ac:dyDescent="0.25">
      <c r="A7" s="495"/>
      <c r="B7" s="496"/>
      <c r="C7" s="499"/>
      <c r="D7" s="496"/>
      <c r="E7" s="506"/>
      <c r="F7" s="506"/>
      <c r="G7" s="506"/>
      <c r="H7" s="506"/>
      <c r="I7" s="506"/>
      <c r="J7" s="506"/>
      <c r="K7" s="507"/>
      <c r="M7" s="127"/>
      <c r="N7" s="129"/>
      <c r="O7" s="129"/>
      <c r="P7" s="453"/>
      <c r="Q7" s="453"/>
      <c r="R7" s="453"/>
      <c r="S7" s="453"/>
      <c r="T7" s="129"/>
    </row>
    <row r="8" spans="1:20" s="145" customFormat="1" ht="5.0999999999999996" customHeight="1" x14ac:dyDescent="0.25">
      <c r="A8" s="275"/>
      <c r="B8" s="275"/>
      <c r="C8" s="275"/>
      <c r="D8" s="275"/>
      <c r="E8" s="276"/>
      <c r="F8" s="276"/>
      <c r="G8" s="276"/>
      <c r="H8" s="276"/>
      <c r="I8" s="276"/>
      <c r="J8" s="276"/>
      <c r="K8" s="370"/>
      <c r="L8" s="187"/>
      <c r="M8" s="277"/>
      <c r="P8" s="453"/>
      <c r="Q8" s="453"/>
      <c r="R8" s="453"/>
      <c r="S8" s="453"/>
    </row>
    <row r="9" spans="1:20" ht="24" customHeight="1" x14ac:dyDescent="0.25">
      <c r="A9" s="488"/>
      <c r="B9" s="488"/>
      <c r="C9" s="488"/>
      <c r="D9" s="488"/>
      <c r="E9" s="485" t="s">
        <v>226</v>
      </c>
      <c r="F9" s="485"/>
      <c r="G9" s="485"/>
      <c r="H9" s="485"/>
      <c r="I9" s="485"/>
      <c r="J9" s="485"/>
      <c r="K9" s="485"/>
      <c r="M9" s="131"/>
      <c r="N9" s="129"/>
      <c r="O9" s="129"/>
      <c r="P9" s="453"/>
      <c r="Q9" s="453"/>
      <c r="R9" s="453"/>
      <c r="S9" s="453"/>
      <c r="T9" s="129"/>
    </row>
    <row r="10" spans="1:20" ht="24" customHeight="1" x14ac:dyDescent="0.25">
      <c r="A10" s="487"/>
      <c r="B10" s="488"/>
      <c r="C10" s="488"/>
      <c r="D10" s="488"/>
      <c r="E10" s="486" t="s">
        <v>194</v>
      </c>
      <c r="F10" s="486"/>
      <c r="G10" s="486"/>
      <c r="H10" s="486"/>
      <c r="I10" s="486"/>
      <c r="J10" s="486"/>
      <c r="K10" s="486"/>
      <c r="M10" s="132"/>
      <c r="N10" s="129"/>
      <c r="O10" s="129"/>
      <c r="P10" s="453"/>
      <c r="Q10" s="453"/>
      <c r="R10" s="453"/>
      <c r="S10" s="453"/>
      <c r="T10" s="129"/>
    </row>
    <row r="11" spans="1:20" ht="5.0999999999999996" customHeight="1" x14ac:dyDescent="0.25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371"/>
      <c r="O11" s="129"/>
      <c r="P11" s="453"/>
      <c r="Q11" s="453"/>
      <c r="R11" s="453"/>
      <c r="S11" s="453"/>
      <c r="T11" s="129"/>
    </row>
    <row r="12" spans="1:20" ht="18.75" x14ac:dyDescent="0.25">
      <c r="A12" s="483"/>
      <c r="B12" s="483"/>
      <c r="C12" s="483"/>
      <c r="D12" s="483"/>
      <c r="E12" s="483"/>
      <c r="F12" s="483"/>
      <c r="G12" s="483"/>
      <c r="H12" s="483"/>
      <c r="I12" s="483"/>
      <c r="J12" s="483"/>
      <c r="K12" s="484"/>
      <c r="M12" s="133"/>
      <c r="O12" s="129"/>
      <c r="P12" s="453"/>
      <c r="Q12" s="453"/>
      <c r="R12" s="453"/>
      <c r="S12" s="453"/>
      <c r="T12" s="129"/>
    </row>
    <row r="13" spans="1:20" s="129" customFormat="1" ht="5.0999999999999996" customHeight="1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372"/>
      <c r="L13" s="87"/>
      <c r="M13" s="133"/>
      <c r="P13" s="453"/>
      <c r="Q13" s="453"/>
      <c r="R13" s="453"/>
      <c r="S13" s="453"/>
    </row>
    <row r="14" spans="1:20" ht="18.75" x14ac:dyDescent="0.25">
      <c r="A14" s="489"/>
      <c r="B14" s="489"/>
      <c r="C14" s="489"/>
      <c r="D14" s="489"/>
      <c r="E14" s="489"/>
      <c r="F14" s="489"/>
      <c r="G14" s="489"/>
      <c r="H14" s="489"/>
      <c r="I14" s="489"/>
      <c r="J14" s="489"/>
      <c r="K14" s="490"/>
      <c r="M14" s="133"/>
      <c r="O14" s="129"/>
      <c r="P14" s="453"/>
      <c r="Q14" s="453"/>
      <c r="R14" s="453"/>
      <c r="S14" s="453"/>
      <c r="T14" s="129"/>
    </row>
    <row r="15" spans="1:20" s="145" customFormat="1" ht="5.0999999999999996" customHeight="1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372"/>
      <c r="L15" s="23"/>
      <c r="M15" s="144"/>
      <c r="P15" s="453"/>
      <c r="Q15" s="453"/>
      <c r="R15" s="453"/>
      <c r="S15" s="453"/>
    </row>
    <row r="16" spans="1:20" s="145" customFormat="1" ht="27" customHeight="1" thickBot="1" x14ac:dyDescent="0.3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372"/>
      <c r="L16" s="23"/>
      <c r="M16" s="144"/>
      <c r="P16" s="453"/>
      <c r="Q16" s="453"/>
      <c r="R16" s="453"/>
      <c r="S16" s="453"/>
    </row>
    <row r="17" spans="1:20" ht="18.75" x14ac:dyDescent="0.25">
      <c r="A17" s="284"/>
      <c r="B17" s="400" t="s">
        <v>8</v>
      </c>
      <c r="C17" s="401" t="s">
        <v>128</v>
      </c>
      <c r="D17" s="401" t="s">
        <v>105</v>
      </c>
      <c r="E17" s="402" t="s">
        <v>89</v>
      </c>
      <c r="F17" s="402" t="s">
        <v>240</v>
      </c>
      <c r="G17" s="402" t="s">
        <v>239</v>
      </c>
      <c r="H17" s="402" t="s">
        <v>241</v>
      </c>
      <c r="I17" s="403" t="s">
        <v>242</v>
      </c>
      <c r="J17" s="403" t="s">
        <v>243</v>
      </c>
      <c r="K17" s="404" t="s">
        <v>6</v>
      </c>
      <c r="M17" s="133"/>
      <c r="O17" s="129"/>
      <c r="P17" s="453"/>
      <c r="Q17" s="453"/>
      <c r="R17" s="453"/>
      <c r="S17" s="453"/>
      <c r="T17" s="129"/>
    </row>
    <row r="18" spans="1:20" ht="18" x14ac:dyDescent="0.25">
      <c r="A18" s="284"/>
      <c r="B18" s="405" t="str">
        <f>'Planila Orçamentária'!C20</f>
        <v>SERVIÇOSA PRELIMINARES</v>
      </c>
      <c r="C18" s="265"/>
      <c r="D18" s="263"/>
      <c r="E18" s="264"/>
      <c r="F18" s="264"/>
      <c r="G18" s="264"/>
      <c r="H18" s="264"/>
      <c r="I18" s="264"/>
      <c r="J18" s="264"/>
      <c r="K18" s="406"/>
      <c r="O18" s="129"/>
      <c r="P18" s="453"/>
      <c r="Q18" s="453"/>
      <c r="R18" s="453"/>
      <c r="S18" s="453"/>
      <c r="T18" s="129"/>
    </row>
    <row r="19" spans="1:20" s="283" customFormat="1" ht="36" x14ac:dyDescent="0.25">
      <c r="A19" s="284"/>
      <c r="B19" s="407" t="str">
        <f>'Planila Orçamentária'!C21</f>
        <v>Placa de obra em chapa de aço galvanizado</v>
      </c>
      <c r="C19" s="266" t="str">
        <f>'Planila Orçamentária'!F21</f>
        <v>m²</v>
      </c>
      <c r="D19" s="272"/>
      <c r="E19" s="268">
        <v>3</v>
      </c>
      <c r="F19" s="268"/>
      <c r="G19" s="268"/>
      <c r="H19" s="268">
        <v>1.5</v>
      </c>
      <c r="I19" s="270">
        <f>ROUND((E19*H19),2)</f>
        <v>4.5</v>
      </c>
      <c r="J19" s="267"/>
      <c r="K19" s="408">
        <f>I19</f>
        <v>4.5</v>
      </c>
      <c r="L19" s="23"/>
      <c r="O19" s="284"/>
      <c r="P19" s="284"/>
      <c r="Q19" s="284"/>
      <c r="R19" s="284"/>
      <c r="S19" s="284"/>
      <c r="T19" s="284"/>
    </row>
    <row r="20" spans="1:20" ht="18" x14ac:dyDescent="0.25">
      <c r="A20" s="284"/>
      <c r="B20" s="405" t="str">
        <f>'Planila Orçamentária'!C22</f>
        <v>PISO</v>
      </c>
      <c r="C20" s="265"/>
      <c r="D20" s="263"/>
      <c r="E20" s="264"/>
      <c r="F20" s="264"/>
      <c r="G20" s="264"/>
      <c r="H20" s="264"/>
      <c r="I20" s="264"/>
      <c r="J20" s="264"/>
      <c r="K20" s="406"/>
      <c r="M20" s="367"/>
      <c r="O20" s="129"/>
      <c r="P20" s="129"/>
      <c r="Q20" s="129"/>
      <c r="R20" s="129"/>
      <c r="S20" s="129"/>
      <c r="T20" s="129"/>
    </row>
    <row r="21" spans="1:20" ht="18" x14ac:dyDescent="0.25">
      <c r="A21" s="284"/>
      <c r="B21" s="407" t="str">
        <f>'Planila Orçamentária'!C23</f>
        <v>Demolição de piso cerâmica/Ladrilho</v>
      </c>
      <c r="C21" s="266" t="s">
        <v>16</v>
      </c>
      <c r="D21" s="272"/>
      <c r="E21" s="268"/>
      <c r="F21" s="268"/>
      <c r="G21" s="268"/>
      <c r="H21" s="268"/>
      <c r="I21" s="270"/>
      <c r="J21" s="267"/>
      <c r="K21" s="408"/>
      <c r="O21" s="129"/>
      <c r="P21" s="129"/>
      <c r="Q21" s="129"/>
      <c r="R21" s="129"/>
      <c r="S21" s="129"/>
      <c r="T21" s="129"/>
    </row>
    <row r="22" spans="1:20" ht="41.25" customHeight="1" x14ac:dyDescent="0.25">
      <c r="A22" s="284"/>
      <c r="B22" s="481"/>
      <c r="C22" s="482"/>
      <c r="D22" s="347" t="s">
        <v>279</v>
      </c>
      <c r="E22" s="270"/>
      <c r="F22" s="270"/>
      <c r="G22" s="270">
        <v>16.670000000000002</v>
      </c>
      <c r="H22" s="270"/>
      <c r="I22" s="270">
        <v>19.61</v>
      </c>
      <c r="J22" s="271"/>
      <c r="K22" s="409">
        <f>I22</f>
        <v>19.61</v>
      </c>
      <c r="O22" s="129"/>
      <c r="P22" s="129"/>
      <c r="Q22" s="129"/>
      <c r="R22" s="129"/>
      <c r="S22" s="129"/>
      <c r="T22" s="129"/>
    </row>
    <row r="23" spans="1:20" ht="18" x14ac:dyDescent="0.25">
      <c r="A23" s="284"/>
      <c r="B23" s="481"/>
      <c r="C23" s="482"/>
      <c r="D23" s="347" t="s">
        <v>280</v>
      </c>
      <c r="E23" s="270"/>
      <c r="F23" s="270"/>
      <c r="G23" s="270">
        <v>21.87</v>
      </c>
      <c r="H23" s="270"/>
      <c r="I23" s="270">
        <v>29.43</v>
      </c>
      <c r="J23" s="271"/>
      <c r="K23" s="409">
        <f t="shared" ref="K23:K38" si="0">I23</f>
        <v>29.43</v>
      </c>
      <c r="O23" s="129"/>
      <c r="P23" s="129"/>
      <c r="Q23" s="129"/>
      <c r="R23" s="129"/>
      <c r="S23" s="129"/>
      <c r="T23" s="129"/>
    </row>
    <row r="24" spans="1:20" ht="18" x14ac:dyDescent="0.25">
      <c r="A24" s="284"/>
      <c r="B24" s="481"/>
      <c r="C24" s="482"/>
      <c r="D24" s="347" t="s">
        <v>281</v>
      </c>
      <c r="E24" s="270"/>
      <c r="F24" s="270"/>
      <c r="G24" s="270">
        <v>5.54</v>
      </c>
      <c r="H24" s="270"/>
      <c r="I24" s="270">
        <v>1.98</v>
      </c>
      <c r="J24" s="271"/>
      <c r="K24" s="409">
        <f t="shared" si="0"/>
        <v>1.98</v>
      </c>
      <c r="O24" s="129"/>
      <c r="P24" s="129"/>
      <c r="Q24" s="129"/>
      <c r="R24" s="129"/>
      <c r="S24" s="129"/>
      <c r="T24" s="129"/>
    </row>
    <row r="25" spans="1:20" ht="18" x14ac:dyDescent="0.25">
      <c r="A25" s="284"/>
      <c r="B25" s="481"/>
      <c r="C25" s="482"/>
      <c r="D25" s="347" t="s">
        <v>282</v>
      </c>
      <c r="E25" s="270"/>
      <c r="F25" s="270"/>
      <c r="G25" s="270">
        <v>5.69</v>
      </c>
      <c r="H25" s="270"/>
      <c r="I25" s="270">
        <v>2.5099999999999998</v>
      </c>
      <c r="J25" s="271"/>
      <c r="K25" s="409">
        <f t="shared" si="0"/>
        <v>2.5099999999999998</v>
      </c>
      <c r="O25" s="129"/>
      <c r="P25" s="129"/>
      <c r="Q25" s="129"/>
      <c r="R25" s="129"/>
      <c r="S25" s="129"/>
      <c r="T25" s="129"/>
    </row>
    <row r="26" spans="1:20" ht="22.5" customHeight="1" x14ac:dyDescent="0.25">
      <c r="A26" s="284"/>
      <c r="B26" s="481"/>
      <c r="C26" s="482"/>
      <c r="D26" s="347" t="s">
        <v>283</v>
      </c>
      <c r="E26" s="270"/>
      <c r="F26" s="270"/>
      <c r="G26" s="270">
        <v>13.679</v>
      </c>
      <c r="H26" s="270"/>
      <c r="I26" s="270">
        <v>9.83</v>
      </c>
      <c r="J26" s="271"/>
      <c r="K26" s="409">
        <f t="shared" si="0"/>
        <v>9.83</v>
      </c>
      <c r="O26" s="129"/>
      <c r="P26" s="129"/>
      <c r="Q26" s="129"/>
      <c r="R26" s="129"/>
      <c r="S26" s="129"/>
      <c r="T26" s="129"/>
    </row>
    <row r="27" spans="1:20" s="346" customFormat="1" ht="22.5" customHeight="1" x14ac:dyDescent="0.25">
      <c r="A27" s="284"/>
      <c r="B27" s="481"/>
      <c r="C27" s="482"/>
      <c r="D27" s="347" t="s">
        <v>325</v>
      </c>
      <c r="E27" s="270"/>
      <c r="F27" s="270"/>
      <c r="G27" s="270">
        <v>15</v>
      </c>
      <c r="H27" s="270"/>
      <c r="I27" s="270">
        <v>0</v>
      </c>
      <c r="J27" s="271"/>
      <c r="K27" s="409">
        <f t="shared" si="0"/>
        <v>0</v>
      </c>
      <c r="L27" s="23"/>
      <c r="O27" s="129"/>
      <c r="P27" s="129"/>
      <c r="Q27" s="129"/>
      <c r="R27" s="129"/>
      <c r="S27" s="129"/>
      <c r="T27" s="129"/>
    </row>
    <row r="28" spans="1:20" ht="18" x14ac:dyDescent="0.25">
      <c r="A28" s="284"/>
      <c r="B28" s="481"/>
      <c r="C28" s="482"/>
      <c r="D28" s="347" t="s">
        <v>284</v>
      </c>
      <c r="E28" s="270"/>
      <c r="F28" s="270"/>
      <c r="G28" s="270">
        <v>8.25</v>
      </c>
      <c r="H28" s="270"/>
      <c r="I28" s="270">
        <v>4.2</v>
      </c>
      <c r="J28" s="271"/>
      <c r="K28" s="409">
        <f t="shared" si="0"/>
        <v>4.2</v>
      </c>
      <c r="O28" s="129"/>
      <c r="P28" s="129"/>
      <c r="Q28" s="129"/>
      <c r="R28" s="129"/>
      <c r="S28" s="129"/>
      <c r="T28" s="129"/>
    </row>
    <row r="29" spans="1:20" s="346" customFormat="1" ht="18" x14ac:dyDescent="0.25">
      <c r="A29" s="284"/>
      <c r="B29" s="481"/>
      <c r="C29" s="482"/>
      <c r="D29" s="347" t="s">
        <v>324</v>
      </c>
      <c r="E29" s="270"/>
      <c r="F29" s="270"/>
      <c r="G29" s="270">
        <v>4.26</v>
      </c>
      <c r="H29" s="270"/>
      <c r="I29" s="270">
        <v>0</v>
      </c>
      <c r="J29" s="271"/>
      <c r="K29" s="409">
        <f t="shared" si="0"/>
        <v>0</v>
      </c>
      <c r="L29" s="23"/>
      <c r="O29" s="129"/>
      <c r="P29" s="129"/>
      <c r="Q29" s="129"/>
      <c r="R29" s="129"/>
      <c r="S29" s="129"/>
      <c r="T29" s="129"/>
    </row>
    <row r="30" spans="1:20" s="346" customFormat="1" ht="18" x14ac:dyDescent="0.25">
      <c r="A30" s="284"/>
      <c r="B30" s="481"/>
      <c r="C30" s="482"/>
      <c r="D30" s="347" t="s">
        <v>326</v>
      </c>
      <c r="E30" s="270"/>
      <c r="F30" s="270"/>
      <c r="G30" s="270">
        <v>2.2999999999999998</v>
      </c>
      <c r="H30" s="270"/>
      <c r="I30" s="270">
        <v>0</v>
      </c>
      <c r="J30" s="271"/>
      <c r="K30" s="409">
        <f t="shared" si="0"/>
        <v>0</v>
      </c>
      <c r="L30" s="23"/>
      <c r="O30" s="129"/>
      <c r="P30" s="129"/>
      <c r="Q30" s="129"/>
      <c r="R30" s="129"/>
      <c r="S30" s="129"/>
      <c r="T30" s="129"/>
    </row>
    <row r="31" spans="1:20" s="346" customFormat="1" ht="18" x14ac:dyDescent="0.25">
      <c r="A31" s="284"/>
      <c r="B31" s="481"/>
      <c r="C31" s="482"/>
      <c r="D31" s="347" t="s">
        <v>238</v>
      </c>
      <c r="E31" s="270"/>
      <c r="F31" s="270"/>
      <c r="G31" s="270">
        <v>11.423</v>
      </c>
      <c r="H31" s="270"/>
      <c r="I31" s="270">
        <v>0</v>
      </c>
      <c r="J31" s="271"/>
      <c r="K31" s="409">
        <f t="shared" si="0"/>
        <v>0</v>
      </c>
      <c r="L31" s="23"/>
      <c r="O31" s="129"/>
      <c r="P31" s="129"/>
      <c r="Q31" s="129"/>
      <c r="R31" s="129"/>
      <c r="S31" s="129"/>
      <c r="T31" s="129"/>
    </row>
    <row r="32" spans="1:20" s="346" customFormat="1" ht="18" x14ac:dyDescent="0.25">
      <c r="A32" s="284"/>
      <c r="B32" s="481"/>
      <c r="C32" s="482"/>
      <c r="D32" s="347" t="s">
        <v>285</v>
      </c>
      <c r="E32" s="270"/>
      <c r="F32" s="270"/>
      <c r="G32" s="270">
        <v>26.32</v>
      </c>
      <c r="H32" s="270"/>
      <c r="I32" s="270">
        <v>41.56</v>
      </c>
      <c r="J32" s="271"/>
      <c r="K32" s="409">
        <f t="shared" si="0"/>
        <v>41.56</v>
      </c>
      <c r="L32" s="23"/>
      <c r="O32" s="129"/>
      <c r="P32" s="129"/>
      <c r="Q32" s="129"/>
      <c r="R32" s="129"/>
      <c r="S32" s="129"/>
      <c r="T32" s="129"/>
    </row>
    <row r="33" spans="1:20" s="346" customFormat="1" ht="18" x14ac:dyDescent="0.25">
      <c r="A33" s="284"/>
      <c r="B33" s="481"/>
      <c r="C33" s="482"/>
      <c r="D33" s="347" t="s">
        <v>323</v>
      </c>
      <c r="E33" s="270"/>
      <c r="F33" s="270"/>
      <c r="G33" s="270">
        <v>48.85</v>
      </c>
      <c r="H33" s="129"/>
      <c r="I33" s="270">
        <v>0</v>
      </c>
      <c r="J33" s="271"/>
      <c r="K33" s="409">
        <f t="shared" si="0"/>
        <v>0</v>
      </c>
      <c r="L33" s="23"/>
      <c r="O33" s="129"/>
      <c r="P33" s="129"/>
      <c r="Q33" s="129"/>
      <c r="R33" s="129"/>
      <c r="S33" s="129"/>
      <c r="T33" s="129"/>
    </row>
    <row r="34" spans="1:20" s="346" customFormat="1" ht="18" x14ac:dyDescent="0.25">
      <c r="A34" s="284"/>
      <c r="B34" s="481"/>
      <c r="C34" s="482"/>
      <c r="D34" s="347" t="s">
        <v>322</v>
      </c>
      <c r="E34" s="270"/>
      <c r="F34" s="270"/>
      <c r="G34" s="270">
        <v>12.45</v>
      </c>
      <c r="H34" s="129"/>
      <c r="I34" s="270">
        <v>0</v>
      </c>
      <c r="J34" s="271"/>
      <c r="K34" s="409">
        <f t="shared" si="0"/>
        <v>0</v>
      </c>
      <c r="L34" s="23"/>
      <c r="O34" s="129"/>
      <c r="P34" s="129"/>
      <c r="Q34" s="129"/>
      <c r="R34" s="129"/>
      <c r="S34" s="129"/>
      <c r="T34" s="129"/>
    </row>
    <row r="35" spans="1:20" s="346" customFormat="1" ht="36" x14ac:dyDescent="0.25">
      <c r="A35" s="284"/>
      <c r="B35" s="481"/>
      <c r="C35" s="482"/>
      <c r="D35" s="347" t="s">
        <v>321</v>
      </c>
      <c r="E35" s="270"/>
      <c r="F35" s="270"/>
      <c r="G35" s="270">
        <v>15.025</v>
      </c>
      <c r="H35" s="270"/>
      <c r="I35" s="270">
        <v>0</v>
      </c>
      <c r="J35" s="271"/>
      <c r="K35" s="409">
        <f t="shared" si="0"/>
        <v>0</v>
      </c>
      <c r="L35" s="23"/>
      <c r="O35" s="129"/>
      <c r="P35" s="129"/>
      <c r="Q35" s="129"/>
      <c r="R35" s="129"/>
      <c r="S35" s="129"/>
      <c r="T35" s="129"/>
    </row>
    <row r="36" spans="1:20" s="346" customFormat="1" ht="18" x14ac:dyDescent="0.25">
      <c r="A36" s="284"/>
      <c r="B36" s="481"/>
      <c r="C36" s="482"/>
      <c r="D36" s="347" t="s">
        <v>320</v>
      </c>
      <c r="E36" s="270"/>
      <c r="F36" s="270"/>
      <c r="G36" s="270">
        <v>8.74</v>
      </c>
      <c r="H36" s="270"/>
      <c r="I36" s="270">
        <v>0</v>
      </c>
      <c r="J36" s="271"/>
      <c r="K36" s="409">
        <f t="shared" si="0"/>
        <v>0</v>
      </c>
      <c r="L36" s="23"/>
      <c r="O36" s="129"/>
      <c r="P36" s="129"/>
      <c r="Q36" s="129"/>
      <c r="R36" s="129"/>
      <c r="S36" s="129"/>
      <c r="T36" s="129"/>
    </row>
    <row r="37" spans="1:20" s="346" customFormat="1" ht="18" x14ac:dyDescent="0.25">
      <c r="A37" s="284"/>
      <c r="B37" s="481"/>
      <c r="C37" s="482"/>
      <c r="D37" s="347" t="s">
        <v>319</v>
      </c>
      <c r="E37" s="270"/>
      <c r="F37" s="270"/>
      <c r="G37" s="270">
        <v>12.01</v>
      </c>
      <c r="H37" s="270"/>
      <c r="I37" s="270">
        <v>0</v>
      </c>
      <c r="J37" s="271"/>
      <c r="K37" s="409">
        <f t="shared" si="0"/>
        <v>0</v>
      </c>
      <c r="L37" s="23"/>
      <c r="O37" s="129"/>
      <c r="P37" s="129"/>
      <c r="Q37" s="129"/>
      <c r="R37" s="129"/>
      <c r="S37" s="129"/>
      <c r="T37" s="129"/>
    </row>
    <row r="38" spans="1:20" s="346" customFormat="1" ht="18" x14ac:dyDescent="0.25">
      <c r="A38" s="284"/>
      <c r="B38" s="481"/>
      <c r="C38" s="482"/>
      <c r="D38" s="347" t="s">
        <v>286</v>
      </c>
      <c r="E38" s="270"/>
      <c r="F38" s="270"/>
      <c r="G38" s="270">
        <v>47.3</v>
      </c>
      <c r="H38" s="270"/>
      <c r="I38" s="270">
        <v>0</v>
      </c>
      <c r="J38" s="271"/>
      <c r="K38" s="409">
        <f t="shared" si="0"/>
        <v>0</v>
      </c>
      <c r="L38" s="23"/>
      <c r="O38" s="129"/>
      <c r="P38" s="129"/>
      <c r="Q38" s="129"/>
      <c r="R38" s="129"/>
      <c r="S38" s="129"/>
      <c r="T38" s="129"/>
    </row>
    <row r="39" spans="1:20" ht="18" customHeight="1" x14ac:dyDescent="0.25">
      <c r="A39" s="284"/>
      <c r="B39" s="481"/>
      <c r="C39" s="482"/>
      <c r="D39" s="347"/>
      <c r="E39" s="270"/>
      <c r="F39" s="270"/>
      <c r="G39" s="270"/>
      <c r="H39" s="270"/>
      <c r="I39" s="270"/>
      <c r="J39" s="271"/>
      <c r="K39" s="410">
        <f>SUM(K22:K38)</f>
        <v>109.11999999999999</v>
      </c>
      <c r="O39" s="129"/>
      <c r="P39" s="129"/>
      <c r="Q39" s="129"/>
      <c r="R39" s="129"/>
      <c r="S39" s="129"/>
      <c r="T39" s="129"/>
    </row>
    <row r="40" spans="1:20" s="346" customFormat="1" ht="55.5" customHeight="1" x14ac:dyDescent="0.25">
      <c r="A40" s="284"/>
      <c r="B40" s="411" t="str">
        <f>'Planila Orçamentária'!C24</f>
        <v>Porcelanato Natural Retificado 60x60cm, cor a definir, rejuntada com massa epóxi, espessura máxima de 2mm,</v>
      </c>
      <c r="C40" s="374" t="s">
        <v>16</v>
      </c>
      <c r="D40" s="347"/>
      <c r="E40" s="270"/>
      <c r="F40" s="270"/>
      <c r="G40" s="270"/>
      <c r="H40" s="270"/>
      <c r="I40" s="270"/>
      <c r="J40" s="271"/>
      <c r="K40" s="410"/>
      <c r="L40" s="23"/>
      <c r="O40" s="129"/>
      <c r="P40" s="129"/>
      <c r="Q40" s="129"/>
      <c r="R40" s="129"/>
      <c r="S40" s="129"/>
      <c r="T40" s="129"/>
    </row>
    <row r="41" spans="1:20" s="346" customFormat="1" ht="18" customHeight="1" x14ac:dyDescent="0.25">
      <c r="A41" s="284"/>
      <c r="B41" s="412"/>
      <c r="C41" s="374"/>
      <c r="D41" s="347" t="s">
        <v>279</v>
      </c>
      <c r="E41" s="270"/>
      <c r="F41" s="270"/>
      <c r="G41" s="270">
        <v>16.670000000000002</v>
      </c>
      <c r="H41" s="270"/>
      <c r="I41" s="270">
        <v>19.61</v>
      </c>
      <c r="J41" s="271"/>
      <c r="K41" s="409">
        <f>I41</f>
        <v>19.61</v>
      </c>
      <c r="L41" s="23"/>
      <c r="O41" s="129"/>
      <c r="P41" s="129"/>
      <c r="Q41" s="129"/>
      <c r="R41" s="129"/>
      <c r="S41" s="129"/>
      <c r="T41" s="129"/>
    </row>
    <row r="42" spans="1:20" s="346" customFormat="1" ht="18" customHeight="1" x14ac:dyDescent="0.25">
      <c r="A42" s="284"/>
      <c r="B42" s="412"/>
      <c r="C42" s="374"/>
      <c r="D42" s="347" t="s">
        <v>280</v>
      </c>
      <c r="E42" s="270"/>
      <c r="F42" s="270"/>
      <c r="G42" s="270">
        <v>21.87</v>
      </c>
      <c r="H42" s="270"/>
      <c r="I42" s="270">
        <v>29.43</v>
      </c>
      <c r="J42" s="271"/>
      <c r="K42" s="409">
        <f t="shared" ref="K42:K57" si="1">I42</f>
        <v>29.43</v>
      </c>
      <c r="L42" s="23"/>
      <c r="O42" s="129"/>
      <c r="P42" s="129"/>
      <c r="Q42" s="129"/>
      <c r="R42" s="129"/>
      <c r="S42" s="129"/>
      <c r="T42" s="129"/>
    </row>
    <row r="43" spans="1:20" s="346" customFormat="1" ht="18" customHeight="1" x14ac:dyDescent="0.25">
      <c r="A43" s="284"/>
      <c r="B43" s="412"/>
      <c r="C43" s="374"/>
      <c r="D43" s="347" t="s">
        <v>281</v>
      </c>
      <c r="E43" s="270"/>
      <c r="F43" s="270"/>
      <c r="G43" s="270">
        <v>5.54</v>
      </c>
      <c r="H43" s="270"/>
      <c r="I43" s="270">
        <v>1.98</v>
      </c>
      <c r="J43" s="271"/>
      <c r="K43" s="409">
        <f t="shared" si="1"/>
        <v>1.98</v>
      </c>
      <c r="L43" s="23"/>
      <c r="O43" s="129"/>
      <c r="P43" s="129"/>
      <c r="Q43" s="129"/>
      <c r="R43" s="129"/>
      <c r="S43" s="129"/>
      <c r="T43" s="129"/>
    </row>
    <row r="44" spans="1:20" s="346" customFormat="1" ht="18" customHeight="1" x14ac:dyDescent="0.25">
      <c r="A44" s="284"/>
      <c r="B44" s="412"/>
      <c r="C44" s="374"/>
      <c r="D44" s="347" t="s">
        <v>282</v>
      </c>
      <c r="E44" s="270"/>
      <c r="F44" s="270"/>
      <c r="G44" s="270">
        <v>5.69</v>
      </c>
      <c r="H44" s="270"/>
      <c r="I44" s="270">
        <v>2.5099999999999998</v>
      </c>
      <c r="J44" s="271"/>
      <c r="K44" s="409">
        <f t="shared" si="1"/>
        <v>2.5099999999999998</v>
      </c>
      <c r="L44" s="23"/>
      <c r="O44" s="129"/>
      <c r="P44" s="129"/>
      <c r="Q44" s="129"/>
      <c r="R44" s="129"/>
      <c r="S44" s="129"/>
      <c r="T44" s="129"/>
    </row>
    <row r="45" spans="1:20" s="346" customFormat="1" ht="18" customHeight="1" x14ac:dyDescent="0.25">
      <c r="A45" s="284"/>
      <c r="B45" s="412"/>
      <c r="C45" s="374"/>
      <c r="D45" s="347" t="s">
        <v>283</v>
      </c>
      <c r="E45" s="270"/>
      <c r="F45" s="270"/>
      <c r="G45" s="270">
        <v>13.679</v>
      </c>
      <c r="H45" s="270"/>
      <c r="I45" s="270">
        <v>9.83</v>
      </c>
      <c r="J45" s="271"/>
      <c r="K45" s="409">
        <f t="shared" si="1"/>
        <v>9.83</v>
      </c>
      <c r="L45" s="23"/>
      <c r="O45" s="129"/>
      <c r="P45" s="129"/>
      <c r="Q45" s="129"/>
      <c r="R45" s="129"/>
      <c r="S45" s="129"/>
      <c r="T45" s="129"/>
    </row>
    <row r="46" spans="1:20" s="346" customFormat="1" ht="18" customHeight="1" x14ac:dyDescent="0.25">
      <c r="A46" s="284"/>
      <c r="B46" s="412"/>
      <c r="C46" s="374"/>
      <c r="D46" s="347" t="s">
        <v>325</v>
      </c>
      <c r="E46" s="270"/>
      <c r="F46" s="270"/>
      <c r="G46" s="270">
        <v>15</v>
      </c>
      <c r="H46" s="270"/>
      <c r="I46" s="270">
        <v>0</v>
      </c>
      <c r="J46" s="271"/>
      <c r="K46" s="409">
        <f t="shared" si="1"/>
        <v>0</v>
      </c>
      <c r="L46" s="23"/>
      <c r="O46" s="129"/>
      <c r="P46" s="129"/>
      <c r="Q46" s="129"/>
      <c r="R46" s="129"/>
      <c r="S46" s="129"/>
      <c r="T46" s="129"/>
    </row>
    <row r="47" spans="1:20" s="346" customFormat="1" ht="18" customHeight="1" x14ac:dyDescent="0.25">
      <c r="A47" s="284"/>
      <c r="B47" s="412"/>
      <c r="C47" s="374"/>
      <c r="D47" s="347" t="s">
        <v>284</v>
      </c>
      <c r="E47" s="270"/>
      <c r="F47" s="270"/>
      <c r="G47" s="270">
        <v>8.25</v>
      </c>
      <c r="H47" s="270"/>
      <c r="I47" s="270">
        <v>4.2</v>
      </c>
      <c r="J47" s="271"/>
      <c r="K47" s="409">
        <f t="shared" si="1"/>
        <v>4.2</v>
      </c>
      <c r="L47" s="23"/>
      <c r="O47" s="129"/>
      <c r="P47" s="129"/>
      <c r="Q47" s="129"/>
      <c r="R47" s="129"/>
      <c r="S47" s="129"/>
      <c r="T47" s="129"/>
    </row>
    <row r="48" spans="1:20" s="346" customFormat="1" ht="18" customHeight="1" x14ac:dyDescent="0.25">
      <c r="A48" s="284"/>
      <c r="B48" s="412"/>
      <c r="C48" s="374"/>
      <c r="D48" s="347" t="s">
        <v>324</v>
      </c>
      <c r="E48" s="270"/>
      <c r="F48" s="270"/>
      <c r="G48" s="270">
        <v>4.26</v>
      </c>
      <c r="H48" s="270"/>
      <c r="I48" s="270">
        <v>0</v>
      </c>
      <c r="J48" s="271"/>
      <c r="K48" s="409">
        <f t="shared" si="1"/>
        <v>0</v>
      </c>
      <c r="L48" s="23"/>
      <c r="O48" s="129"/>
      <c r="P48" s="129"/>
      <c r="Q48" s="129"/>
      <c r="R48" s="129"/>
      <c r="S48" s="129"/>
      <c r="T48" s="129"/>
    </row>
    <row r="49" spans="1:20" s="346" customFormat="1" ht="18" customHeight="1" x14ac:dyDescent="0.25">
      <c r="A49" s="284"/>
      <c r="B49" s="412"/>
      <c r="C49" s="374"/>
      <c r="D49" s="347" t="s">
        <v>326</v>
      </c>
      <c r="E49" s="270"/>
      <c r="F49" s="270"/>
      <c r="G49" s="270">
        <v>2.2999999999999998</v>
      </c>
      <c r="H49" s="270"/>
      <c r="I49" s="270">
        <v>0</v>
      </c>
      <c r="J49" s="271"/>
      <c r="K49" s="409">
        <f t="shared" si="1"/>
        <v>0</v>
      </c>
      <c r="L49" s="23"/>
      <c r="O49" s="129"/>
      <c r="P49" s="129"/>
      <c r="Q49" s="129"/>
      <c r="R49" s="129"/>
      <c r="S49" s="129"/>
      <c r="T49" s="129"/>
    </row>
    <row r="50" spans="1:20" s="346" customFormat="1" ht="18" customHeight="1" x14ac:dyDescent="0.25">
      <c r="A50" s="284"/>
      <c r="B50" s="412"/>
      <c r="C50" s="374"/>
      <c r="D50" s="347" t="s">
        <v>238</v>
      </c>
      <c r="E50" s="270"/>
      <c r="F50" s="270"/>
      <c r="G50" s="270">
        <v>11.423</v>
      </c>
      <c r="H50" s="270"/>
      <c r="I50" s="270">
        <v>0</v>
      </c>
      <c r="J50" s="271"/>
      <c r="K50" s="409">
        <f t="shared" si="1"/>
        <v>0</v>
      </c>
      <c r="L50" s="23"/>
      <c r="O50" s="129"/>
      <c r="P50" s="129"/>
      <c r="Q50" s="129"/>
      <c r="R50" s="129"/>
      <c r="S50" s="129"/>
      <c r="T50" s="129"/>
    </row>
    <row r="51" spans="1:20" s="346" customFormat="1" ht="18" customHeight="1" x14ac:dyDescent="0.25">
      <c r="A51" s="284"/>
      <c r="B51" s="412"/>
      <c r="C51" s="374"/>
      <c r="D51" s="347" t="s">
        <v>285</v>
      </c>
      <c r="E51" s="270"/>
      <c r="F51" s="270"/>
      <c r="G51" s="270">
        <v>26.32</v>
      </c>
      <c r="H51" s="270"/>
      <c r="I51" s="270">
        <v>41.56</v>
      </c>
      <c r="J51" s="271"/>
      <c r="K51" s="409">
        <f t="shared" si="1"/>
        <v>41.56</v>
      </c>
      <c r="L51" s="23"/>
      <c r="O51" s="129"/>
      <c r="P51" s="129"/>
      <c r="Q51" s="129"/>
      <c r="R51" s="129"/>
      <c r="S51" s="129"/>
      <c r="T51" s="129"/>
    </row>
    <row r="52" spans="1:20" s="346" customFormat="1" ht="18" customHeight="1" x14ac:dyDescent="0.25">
      <c r="A52" s="284"/>
      <c r="B52" s="412"/>
      <c r="C52" s="374"/>
      <c r="D52" s="347" t="s">
        <v>323</v>
      </c>
      <c r="E52" s="270"/>
      <c r="F52" s="270"/>
      <c r="G52" s="270">
        <v>48.85</v>
      </c>
      <c r="H52" s="129"/>
      <c r="I52" s="270">
        <v>0</v>
      </c>
      <c r="J52" s="271"/>
      <c r="K52" s="409">
        <f t="shared" si="1"/>
        <v>0</v>
      </c>
      <c r="L52" s="23"/>
      <c r="O52" s="129"/>
      <c r="P52" s="129"/>
      <c r="Q52" s="129"/>
      <c r="R52" s="129"/>
      <c r="S52" s="129"/>
      <c r="T52" s="129"/>
    </row>
    <row r="53" spans="1:20" s="346" customFormat="1" ht="18" customHeight="1" x14ac:dyDescent="0.25">
      <c r="A53" s="284"/>
      <c r="B53" s="412"/>
      <c r="C53" s="374"/>
      <c r="D53" s="347" t="s">
        <v>322</v>
      </c>
      <c r="E53" s="270"/>
      <c r="F53" s="270"/>
      <c r="G53" s="270">
        <v>12.45</v>
      </c>
      <c r="H53" s="129"/>
      <c r="I53" s="270">
        <v>0</v>
      </c>
      <c r="J53" s="271"/>
      <c r="K53" s="409">
        <f t="shared" si="1"/>
        <v>0</v>
      </c>
      <c r="L53" s="305"/>
      <c r="O53" s="129"/>
      <c r="P53" s="129"/>
      <c r="Q53" s="129"/>
      <c r="R53" s="129"/>
      <c r="S53" s="129"/>
      <c r="T53" s="129"/>
    </row>
    <row r="54" spans="1:20" s="346" customFormat="1" ht="18" customHeight="1" x14ac:dyDescent="0.25">
      <c r="A54" s="284"/>
      <c r="B54" s="412"/>
      <c r="C54" s="374"/>
      <c r="D54" s="347" t="s">
        <v>321</v>
      </c>
      <c r="E54" s="270"/>
      <c r="F54" s="270"/>
      <c r="G54" s="270">
        <v>15.025</v>
      </c>
      <c r="H54" s="270"/>
      <c r="I54" s="270">
        <v>0</v>
      </c>
      <c r="J54" s="271"/>
      <c r="K54" s="409">
        <f t="shared" si="1"/>
        <v>0</v>
      </c>
      <c r="L54" s="308"/>
      <c r="O54" s="129"/>
      <c r="P54" s="129"/>
      <c r="Q54" s="129"/>
      <c r="R54" s="129"/>
      <c r="S54" s="129"/>
      <c r="T54" s="129"/>
    </row>
    <row r="55" spans="1:20" s="346" customFormat="1" ht="18" customHeight="1" x14ac:dyDescent="0.25">
      <c r="A55" s="284"/>
      <c r="B55" s="412"/>
      <c r="C55" s="374"/>
      <c r="D55" s="347" t="s">
        <v>320</v>
      </c>
      <c r="E55" s="270"/>
      <c r="F55" s="270"/>
      <c r="G55" s="270">
        <v>8.74</v>
      </c>
      <c r="H55" s="270"/>
      <c r="I55" s="270">
        <v>0</v>
      </c>
      <c r="J55" s="271"/>
      <c r="K55" s="409">
        <f t="shared" si="1"/>
        <v>0</v>
      </c>
      <c r="L55" s="305"/>
      <c r="O55" s="129"/>
      <c r="P55" s="129"/>
      <c r="Q55" s="129"/>
      <c r="R55" s="129"/>
      <c r="S55" s="129"/>
      <c r="T55" s="129"/>
    </row>
    <row r="56" spans="1:20" s="346" customFormat="1" ht="18" customHeight="1" x14ac:dyDescent="0.25">
      <c r="A56" s="284"/>
      <c r="B56" s="412"/>
      <c r="C56" s="374"/>
      <c r="D56" s="347" t="s">
        <v>319</v>
      </c>
      <c r="E56" s="270"/>
      <c r="F56" s="270"/>
      <c r="G56" s="270">
        <v>12.01</v>
      </c>
      <c r="H56" s="270"/>
      <c r="I56" s="270">
        <v>0</v>
      </c>
      <c r="J56" s="271"/>
      <c r="K56" s="409">
        <f t="shared" si="1"/>
        <v>0</v>
      </c>
      <c r="L56" s="305"/>
      <c r="O56" s="129"/>
      <c r="P56" s="129"/>
      <c r="Q56" s="129"/>
      <c r="R56" s="129"/>
      <c r="S56" s="129"/>
      <c r="T56" s="129"/>
    </row>
    <row r="57" spans="1:20" s="346" customFormat="1" ht="18" customHeight="1" x14ac:dyDescent="0.25">
      <c r="A57" s="284"/>
      <c r="B57" s="412"/>
      <c r="C57" s="374"/>
      <c r="D57" s="347" t="s">
        <v>286</v>
      </c>
      <c r="E57" s="270"/>
      <c r="F57" s="270"/>
      <c r="G57" s="270">
        <v>47.3</v>
      </c>
      <c r="H57" s="270"/>
      <c r="I57" s="270">
        <v>0</v>
      </c>
      <c r="J57" s="271"/>
      <c r="K57" s="409">
        <f t="shared" si="1"/>
        <v>0</v>
      </c>
      <c r="L57" s="305"/>
      <c r="O57" s="129"/>
      <c r="P57" s="129"/>
      <c r="Q57" s="129"/>
      <c r="R57" s="129"/>
      <c r="S57" s="129"/>
      <c r="T57" s="129"/>
    </row>
    <row r="58" spans="1:20" s="346" customFormat="1" ht="18" customHeight="1" x14ac:dyDescent="0.25">
      <c r="A58" s="284"/>
      <c r="B58" s="412"/>
      <c r="C58" s="374"/>
      <c r="D58" s="347"/>
      <c r="E58" s="270"/>
      <c r="F58" s="270"/>
      <c r="G58" s="270"/>
      <c r="H58" s="270"/>
      <c r="I58" s="270"/>
      <c r="J58" s="271"/>
      <c r="K58" s="410">
        <f>SUM(K41:K57)</f>
        <v>109.11999999999999</v>
      </c>
      <c r="L58" s="305"/>
      <c r="O58" s="129"/>
      <c r="P58" s="129"/>
      <c r="Q58" s="129"/>
      <c r="R58" s="129"/>
      <c r="S58" s="129"/>
      <c r="T58" s="129"/>
    </row>
    <row r="59" spans="1:20" s="346" customFormat="1" ht="18" customHeight="1" x14ac:dyDescent="0.25">
      <c r="A59" s="284"/>
      <c r="B59" s="411" t="str">
        <f>'Planila Orçamentária'!C25</f>
        <v>Rodapé de porcelanato de 15cm embutido no reboco.</v>
      </c>
      <c r="C59" s="374" t="s">
        <v>53</v>
      </c>
      <c r="D59" s="347"/>
      <c r="E59" s="270"/>
      <c r="F59" s="270"/>
      <c r="G59" s="270"/>
      <c r="H59" s="270"/>
      <c r="I59" s="270"/>
      <c r="J59" s="271"/>
      <c r="K59" s="410"/>
      <c r="L59" s="305"/>
      <c r="O59" s="129"/>
      <c r="P59" s="129"/>
      <c r="Q59" s="129"/>
      <c r="R59" s="129"/>
      <c r="S59" s="129"/>
      <c r="T59" s="129"/>
    </row>
    <row r="60" spans="1:20" s="346" customFormat="1" ht="18" customHeight="1" x14ac:dyDescent="0.25">
      <c r="A60" s="284"/>
      <c r="B60" s="412"/>
      <c r="C60" s="374"/>
      <c r="D60" s="347" t="s">
        <v>279</v>
      </c>
      <c r="E60" s="270"/>
      <c r="F60" s="270"/>
      <c r="G60" s="270">
        <v>16.670000000000002</v>
      </c>
      <c r="H60" s="270"/>
      <c r="I60" s="270">
        <v>19.61</v>
      </c>
      <c r="J60" s="271"/>
      <c r="K60" s="409">
        <f>G60</f>
        <v>16.670000000000002</v>
      </c>
      <c r="L60" s="305"/>
      <c r="O60" s="129"/>
      <c r="P60" s="129"/>
      <c r="Q60" s="129"/>
      <c r="R60" s="129"/>
      <c r="S60" s="129"/>
      <c r="T60" s="129"/>
    </row>
    <row r="61" spans="1:20" s="346" customFormat="1" ht="18" customHeight="1" x14ac:dyDescent="0.25">
      <c r="A61" s="284"/>
      <c r="B61" s="412"/>
      <c r="C61" s="374"/>
      <c r="D61" s="347" t="s">
        <v>280</v>
      </c>
      <c r="E61" s="270"/>
      <c r="F61" s="270"/>
      <c r="G61" s="270">
        <v>21.87</v>
      </c>
      <c r="H61" s="270"/>
      <c r="I61" s="270">
        <v>29.43</v>
      </c>
      <c r="J61" s="271"/>
      <c r="K61" s="409">
        <f t="shared" ref="K61:K76" si="2">G61</f>
        <v>21.87</v>
      </c>
      <c r="L61" s="305"/>
      <c r="O61" s="129"/>
      <c r="P61" s="129"/>
      <c r="Q61" s="129"/>
      <c r="R61" s="129"/>
      <c r="S61" s="129"/>
      <c r="T61" s="129"/>
    </row>
    <row r="62" spans="1:20" s="346" customFormat="1" ht="18" customHeight="1" x14ac:dyDescent="0.25">
      <c r="A62" s="284"/>
      <c r="B62" s="412"/>
      <c r="C62" s="374"/>
      <c r="D62" s="347" t="s">
        <v>281</v>
      </c>
      <c r="E62" s="270"/>
      <c r="F62" s="270"/>
      <c r="G62" s="270">
        <v>5.54</v>
      </c>
      <c r="H62" s="270"/>
      <c r="I62" s="270">
        <v>1.98</v>
      </c>
      <c r="J62" s="271"/>
      <c r="K62" s="409">
        <f t="shared" si="2"/>
        <v>5.54</v>
      </c>
      <c r="L62" s="23"/>
      <c r="O62" s="129"/>
      <c r="P62" s="129"/>
      <c r="Q62" s="129"/>
      <c r="R62" s="129"/>
      <c r="S62" s="129"/>
      <c r="T62" s="129"/>
    </row>
    <row r="63" spans="1:20" s="346" customFormat="1" ht="18" customHeight="1" x14ac:dyDescent="0.25">
      <c r="A63" s="284"/>
      <c r="B63" s="412"/>
      <c r="C63" s="374"/>
      <c r="D63" s="347" t="s">
        <v>282</v>
      </c>
      <c r="E63" s="270"/>
      <c r="F63" s="270"/>
      <c r="G63" s="270">
        <v>5.69</v>
      </c>
      <c r="H63" s="270"/>
      <c r="I63" s="270">
        <v>2.5099999999999998</v>
      </c>
      <c r="J63" s="271"/>
      <c r="K63" s="409">
        <f t="shared" si="2"/>
        <v>5.69</v>
      </c>
      <c r="L63" s="305"/>
      <c r="O63" s="129"/>
      <c r="P63" s="129"/>
      <c r="Q63" s="129"/>
      <c r="R63" s="129"/>
      <c r="S63" s="129"/>
      <c r="T63" s="129"/>
    </row>
    <row r="64" spans="1:20" s="346" customFormat="1" ht="18" customHeight="1" x14ac:dyDescent="0.25">
      <c r="A64" s="284"/>
      <c r="B64" s="412"/>
      <c r="C64" s="374"/>
      <c r="D64" s="347" t="s">
        <v>283</v>
      </c>
      <c r="E64" s="270"/>
      <c r="F64" s="270"/>
      <c r="G64" s="270">
        <v>13.679</v>
      </c>
      <c r="H64" s="270"/>
      <c r="I64" s="270">
        <v>9.83</v>
      </c>
      <c r="J64" s="271"/>
      <c r="K64" s="409">
        <f t="shared" si="2"/>
        <v>13.679</v>
      </c>
      <c r="L64" s="305"/>
      <c r="O64" s="129"/>
      <c r="P64" s="129"/>
      <c r="Q64" s="129"/>
      <c r="R64" s="129"/>
      <c r="S64" s="129"/>
      <c r="T64" s="129"/>
    </row>
    <row r="65" spans="1:20" s="346" customFormat="1" ht="18" customHeight="1" x14ac:dyDescent="0.25">
      <c r="A65" s="284"/>
      <c r="B65" s="412"/>
      <c r="C65" s="374"/>
      <c r="D65" s="347" t="s">
        <v>325</v>
      </c>
      <c r="E65" s="270"/>
      <c r="F65" s="270"/>
      <c r="G65" s="270">
        <v>0</v>
      </c>
      <c r="H65" s="270"/>
      <c r="I65" s="270">
        <v>0</v>
      </c>
      <c r="J65" s="271"/>
      <c r="K65" s="409">
        <f t="shared" si="2"/>
        <v>0</v>
      </c>
      <c r="L65" s="305"/>
      <c r="O65" s="129"/>
      <c r="P65" s="129"/>
      <c r="Q65" s="129"/>
      <c r="R65" s="129"/>
      <c r="S65" s="129"/>
      <c r="T65" s="129"/>
    </row>
    <row r="66" spans="1:20" s="346" customFormat="1" ht="18" customHeight="1" x14ac:dyDescent="0.25">
      <c r="A66" s="284"/>
      <c r="B66" s="412"/>
      <c r="C66" s="374"/>
      <c r="D66" s="347" t="s">
        <v>284</v>
      </c>
      <c r="E66" s="270"/>
      <c r="F66" s="270"/>
      <c r="G66" s="270">
        <v>8.25</v>
      </c>
      <c r="H66" s="270"/>
      <c r="I66" s="270">
        <v>4.2</v>
      </c>
      <c r="J66" s="271"/>
      <c r="K66" s="409">
        <f t="shared" si="2"/>
        <v>8.25</v>
      </c>
      <c r="L66" s="23"/>
      <c r="O66" s="129"/>
      <c r="P66" s="129"/>
      <c r="Q66" s="129"/>
      <c r="R66" s="129"/>
      <c r="S66" s="129"/>
      <c r="T66" s="129"/>
    </row>
    <row r="67" spans="1:20" s="346" customFormat="1" ht="18" customHeight="1" x14ac:dyDescent="0.25">
      <c r="A67" s="284"/>
      <c r="B67" s="412"/>
      <c r="C67" s="374"/>
      <c r="D67" s="347" t="s">
        <v>324</v>
      </c>
      <c r="E67" s="270"/>
      <c r="F67" s="270"/>
      <c r="G67" s="270">
        <v>0</v>
      </c>
      <c r="H67" s="270"/>
      <c r="I67" s="270">
        <v>0</v>
      </c>
      <c r="J67" s="271"/>
      <c r="K67" s="409">
        <f t="shared" si="2"/>
        <v>0</v>
      </c>
      <c r="L67" s="23"/>
      <c r="O67" s="129"/>
      <c r="P67" s="129"/>
      <c r="Q67" s="129"/>
      <c r="R67" s="129"/>
      <c r="S67" s="129"/>
      <c r="T67" s="129"/>
    </row>
    <row r="68" spans="1:20" s="346" customFormat="1" ht="18" customHeight="1" x14ac:dyDescent="0.25">
      <c r="A68" s="284"/>
      <c r="B68" s="412"/>
      <c r="C68" s="374"/>
      <c r="D68" s="347" t="s">
        <v>326</v>
      </c>
      <c r="E68" s="270"/>
      <c r="F68" s="270"/>
      <c r="G68" s="270">
        <v>0</v>
      </c>
      <c r="H68" s="270"/>
      <c r="I68" s="270">
        <v>0</v>
      </c>
      <c r="J68" s="271"/>
      <c r="K68" s="409">
        <f t="shared" si="2"/>
        <v>0</v>
      </c>
      <c r="L68" s="23"/>
      <c r="O68" s="129"/>
      <c r="P68" s="129"/>
      <c r="Q68" s="129"/>
      <c r="R68" s="129"/>
      <c r="S68" s="129"/>
      <c r="T68" s="129"/>
    </row>
    <row r="69" spans="1:20" s="346" customFormat="1" ht="18" customHeight="1" x14ac:dyDescent="0.25">
      <c r="A69" s="284"/>
      <c r="B69" s="412"/>
      <c r="C69" s="374"/>
      <c r="D69" s="347" t="s">
        <v>238</v>
      </c>
      <c r="E69" s="270"/>
      <c r="F69" s="270"/>
      <c r="G69" s="270">
        <v>0</v>
      </c>
      <c r="H69" s="270"/>
      <c r="I69" s="270">
        <v>0</v>
      </c>
      <c r="J69" s="271"/>
      <c r="K69" s="409">
        <f t="shared" si="2"/>
        <v>0</v>
      </c>
      <c r="L69" s="23"/>
      <c r="O69" s="129"/>
      <c r="P69" s="129"/>
      <c r="Q69" s="129"/>
      <c r="R69" s="129"/>
      <c r="S69" s="129"/>
      <c r="T69" s="129"/>
    </row>
    <row r="70" spans="1:20" s="346" customFormat="1" ht="18" customHeight="1" x14ac:dyDescent="0.25">
      <c r="A70" s="284"/>
      <c r="B70" s="412"/>
      <c r="C70" s="374"/>
      <c r="D70" s="347" t="s">
        <v>285</v>
      </c>
      <c r="E70" s="270"/>
      <c r="F70" s="270"/>
      <c r="G70" s="270">
        <v>26.32</v>
      </c>
      <c r="H70" s="270"/>
      <c r="I70" s="270">
        <v>41.56</v>
      </c>
      <c r="J70" s="271"/>
      <c r="K70" s="409">
        <f t="shared" si="2"/>
        <v>26.32</v>
      </c>
      <c r="L70" s="23"/>
      <c r="O70" s="129"/>
      <c r="P70" s="129"/>
      <c r="Q70" s="129"/>
      <c r="R70" s="129"/>
      <c r="S70" s="129"/>
      <c r="T70" s="129"/>
    </row>
    <row r="71" spans="1:20" s="346" customFormat="1" ht="18" customHeight="1" x14ac:dyDescent="0.25">
      <c r="A71" s="284"/>
      <c r="B71" s="412"/>
      <c r="C71" s="374"/>
      <c r="D71" s="347" t="s">
        <v>323</v>
      </c>
      <c r="E71" s="270"/>
      <c r="F71" s="270"/>
      <c r="G71" s="270">
        <v>0</v>
      </c>
      <c r="H71" s="129"/>
      <c r="I71" s="270">
        <v>0</v>
      </c>
      <c r="J71" s="271"/>
      <c r="K71" s="409">
        <f t="shared" si="2"/>
        <v>0</v>
      </c>
      <c r="L71" s="23"/>
      <c r="O71" s="129"/>
      <c r="P71" s="129"/>
      <c r="Q71" s="129"/>
      <c r="R71" s="129"/>
      <c r="S71" s="129"/>
      <c r="T71" s="129"/>
    </row>
    <row r="72" spans="1:20" s="346" customFormat="1" ht="18" customHeight="1" x14ac:dyDescent="0.25">
      <c r="A72" s="284"/>
      <c r="B72" s="412"/>
      <c r="C72" s="374"/>
      <c r="D72" s="347" t="s">
        <v>322</v>
      </c>
      <c r="E72" s="270"/>
      <c r="F72" s="270"/>
      <c r="G72" s="270">
        <v>0</v>
      </c>
      <c r="H72" s="129"/>
      <c r="I72" s="270">
        <v>0</v>
      </c>
      <c r="J72" s="271"/>
      <c r="K72" s="409">
        <f t="shared" si="2"/>
        <v>0</v>
      </c>
      <c r="L72" s="23"/>
      <c r="O72" s="129"/>
      <c r="P72" s="129"/>
      <c r="Q72" s="129"/>
      <c r="R72" s="129"/>
      <c r="S72" s="129"/>
      <c r="T72" s="129"/>
    </row>
    <row r="73" spans="1:20" s="346" customFormat="1" ht="18" customHeight="1" x14ac:dyDescent="0.25">
      <c r="A73" s="284"/>
      <c r="B73" s="412"/>
      <c r="C73" s="374"/>
      <c r="D73" s="347" t="s">
        <v>321</v>
      </c>
      <c r="E73" s="270"/>
      <c r="F73" s="270"/>
      <c r="G73" s="270">
        <v>0</v>
      </c>
      <c r="H73" s="270"/>
      <c r="I73" s="270">
        <v>0</v>
      </c>
      <c r="J73" s="271"/>
      <c r="K73" s="409">
        <f t="shared" si="2"/>
        <v>0</v>
      </c>
      <c r="L73" s="23"/>
      <c r="O73" s="129"/>
      <c r="P73" s="129"/>
      <c r="Q73" s="129"/>
      <c r="R73" s="129"/>
      <c r="S73" s="129"/>
      <c r="T73" s="129"/>
    </row>
    <row r="74" spans="1:20" s="346" customFormat="1" ht="18" customHeight="1" x14ac:dyDescent="0.25">
      <c r="A74" s="284"/>
      <c r="B74" s="412"/>
      <c r="C74" s="374"/>
      <c r="D74" s="347" t="s">
        <v>320</v>
      </c>
      <c r="E74" s="270"/>
      <c r="F74" s="270"/>
      <c r="G74" s="270">
        <v>0</v>
      </c>
      <c r="H74" s="270"/>
      <c r="I74" s="270">
        <v>0</v>
      </c>
      <c r="J74" s="271"/>
      <c r="K74" s="409">
        <f t="shared" si="2"/>
        <v>0</v>
      </c>
      <c r="L74" s="23"/>
      <c r="O74" s="129"/>
      <c r="P74" s="129"/>
      <c r="Q74" s="129"/>
      <c r="R74" s="129"/>
      <c r="S74" s="129"/>
      <c r="T74" s="129"/>
    </row>
    <row r="75" spans="1:20" s="346" customFormat="1" ht="18" customHeight="1" x14ac:dyDescent="0.25">
      <c r="A75" s="284"/>
      <c r="B75" s="412"/>
      <c r="C75" s="374"/>
      <c r="D75" s="347" t="s">
        <v>319</v>
      </c>
      <c r="E75" s="270"/>
      <c r="F75" s="270"/>
      <c r="G75" s="270">
        <v>0</v>
      </c>
      <c r="H75" s="270"/>
      <c r="I75" s="270">
        <v>0</v>
      </c>
      <c r="J75" s="271"/>
      <c r="K75" s="409">
        <f t="shared" si="2"/>
        <v>0</v>
      </c>
      <c r="L75" s="23"/>
      <c r="O75" s="129"/>
      <c r="P75" s="129"/>
      <c r="Q75" s="129"/>
      <c r="R75" s="129"/>
      <c r="S75" s="129"/>
      <c r="T75" s="129"/>
    </row>
    <row r="76" spans="1:20" s="346" customFormat="1" ht="18" customHeight="1" x14ac:dyDescent="0.25">
      <c r="A76" s="284"/>
      <c r="B76" s="412"/>
      <c r="C76" s="374"/>
      <c r="D76" s="347" t="s">
        <v>286</v>
      </c>
      <c r="E76" s="270"/>
      <c r="F76" s="270"/>
      <c r="G76" s="270">
        <v>0</v>
      </c>
      <c r="H76" s="270"/>
      <c r="I76" s="270">
        <v>0</v>
      </c>
      <c r="J76" s="271"/>
      <c r="K76" s="409">
        <f t="shared" si="2"/>
        <v>0</v>
      </c>
      <c r="L76" s="23"/>
      <c r="O76" s="129"/>
      <c r="P76" s="129"/>
      <c r="Q76" s="129"/>
      <c r="R76" s="129"/>
      <c r="S76" s="129"/>
      <c r="T76" s="129"/>
    </row>
    <row r="77" spans="1:20" s="346" customFormat="1" ht="18" customHeight="1" x14ac:dyDescent="0.25">
      <c r="A77" s="284"/>
      <c r="B77" s="412"/>
      <c r="C77" s="374"/>
      <c r="D77" s="347"/>
      <c r="E77" s="270"/>
      <c r="F77" s="270"/>
      <c r="G77" s="270"/>
      <c r="H77" s="270"/>
      <c r="I77" s="270"/>
      <c r="J77" s="271"/>
      <c r="K77" s="410">
        <f>SUM(K60:K76)</f>
        <v>98.019000000000005</v>
      </c>
      <c r="L77" s="23"/>
      <c r="O77" s="129"/>
      <c r="P77" s="129"/>
      <c r="Q77" s="129"/>
      <c r="R77" s="129"/>
      <c r="S77" s="129"/>
      <c r="T77" s="129"/>
    </row>
    <row r="78" spans="1:20" s="346" customFormat="1" ht="18" customHeight="1" x14ac:dyDescent="0.25">
      <c r="A78" s="284"/>
      <c r="B78" s="412"/>
      <c r="C78" s="374"/>
      <c r="D78" s="347"/>
      <c r="E78" s="270"/>
      <c r="F78" s="270"/>
      <c r="G78" s="270"/>
      <c r="H78" s="270"/>
      <c r="I78" s="270"/>
      <c r="J78" s="271"/>
      <c r="K78" s="410"/>
      <c r="L78" s="23"/>
      <c r="O78" s="129"/>
      <c r="P78" s="129"/>
      <c r="Q78" s="129"/>
      <c r="R78" s="129"/>
      <c r="S78" s="129"/>
      <c r="T78" s="129"/>
    </row>
    <row r="79" spans="1:20" s="346" customFormat="1" ht="18" customHeight="1" x14ac:dyDescent="0.25">
      <c r="A79" s="284"/>
      <c r="B79" s="411" t="str">
        <f>'Planila Orçamentária'!C26</f>
        <v xml:space="preserve">Piso cimentado </v>
      </c>
      <c r="C79" s="374" t="s">
        <v>16</v>
      </c>
      <c r="D79" s="347"/>
      <c r="E79" s="270"/>
      <c r="F79" s="270"/>
      <c r="G79" s="270"/>
      <c r="H79" s="270"/>
      <c r="I79" s="270"/>
      <c r="J79" s="271"/>
      <c r="K79" s="410"/>
      <c r="L79" s="23"/>
      <c r="O79" s="129"/>
      <c r="P79" s="129"/>
      <c r="Q79" s="129"/>
      <c r="R79" s="129"/>
      <c r="S79" s="129"/>
      <c r="T79" s="129"/>
    </row>
    <row r="80" spans="1:20" s="346" customFormat="1" ht="18" customHeight="1" x14ac:dyDescent="0.25">
      <c r="A80" s="284"/>
      <c r="B80" s="412"/>
      <c r="C80" s="374"/>
      <c r="D80" s="347" t="s">
        <v>279</v>
      </c>
      <c r="E80" s="270"/>
      <c r="F80" s="270"/>
      <c r="G80" s="270">
        <v>16.670000000000002</v>
      </c>
      <c r="H80" s="270"/>
      <c r="I80" s="270">
        <v>0</v>
      </c>
      <c r="J80" s="271"/>
      <c r="K80" s="409">
        <f>I80</f>
        <v>0</v>
      </c>
      <c r="L80" s="23"/>
      <c r="O80" s="129"/>
      <c r="P80" s="129"/>
      <c r="Q80" s="129"/>
      <c r="R80" s="129"/>
      <c r="S80" s="129"/>
      <c r="T80" s="129"/>
    </row>
    <row r="81" spans="1:20" s="346" customFormat="1" ht="18" customHeight="1" x14ac:dyDescent="0.25">
      <c r="A81" s="284"/>
      <c r="B81" s="412"/>
      <c r="C81" s="374"/>
      <c r="D81" s="347" t="s">
        <v>280</v>
      </c>
      <c r="E81" s="270"/>
      <c r="F81" s="270"/>
      <c r="G81" s="270">
        <v>21.87</v>
      </c>
      <c r="H81" s="270"/>
      <c r="I81" s="270">
        <v>0</v>
      </c>
      <c r="J81" s="271"/>
      <c r="K81" s="409">
        <f t="shared" ref="K81:K96" si="3">I81</f>
        <v>0</v>
      </c>
      <c r="L81" s="23"/>
      <c r="O81" s="129"/>
      <c r="P81" s="129"/>
      <c r="Q81" s="129"/>
      <c r="R81" s="129"/>
      <c r="S81" s="129"/>
      <c r="T81" s="129"/>
    </row>
    <row r="82" spans="1:20" s="346" customFormat="1" ht="18" customHeight="1" x14ac:dyDescent="0.25">
      <c r="A82" s="284"/>
      <c r="B82" s="412"/>
      <c r="C82" s="374"/>
      <c r="D82" s="347" t="s">
        <v>281</v>
      </c>
      <c r="E82" s="270"/>
      <c r="F82" s="270"/>
      <c r="G82" s="270">
        <v>5.54</v>
      </c>
      <c r="H82" s="270"/>
      <c r="I82" s="270">
        <v>0</v>
      </c>
      <c r="J82" s="271"/>
      <c r="K82" s="409">
        <f t="shared" si="3"/>
        <v>0</v>
      </c>
      <c r="L82" s="23"/>
      <c r="O82" s="129"/>
      <c r="P82" s="129"/>
      <c r="Q82" s="129"/>
      <c r="R82" s="129"/>
      <c r="S82" s="129"/>
      <c r="T82" s="129"/>
    </row>
    <row r="83" spans="1:20" s="346" customFormat="1" ht="18" customHeight="1" x14ac:dyDescent="0.25">
      <c r="A83" s="284"/>
      <c r="B83" s="412"/>
      <c r="C83" s="374"/>
      <c r="D83" s="347" t="s">
        <v>282</v>
      </c>
      <c r="E83" s="270"/>
      <c r="F83" s="270"/>
      <c r="G83" s="270">
        <v>5.69</v>
      </c>
      <c r="H83" s="270"/>
      <c r="I83" s="270">
        <v>0</v>
      </c>
      <c r="J83" s="271"/>
      <c r="K83" s="409">
        <f t="shared" si="3"/>
        <v>0</v>
      </c>
      <c r="L83" s="23"/>
      <c r="O83" s="129"/>
      <c r="P83" s="129"/>
      <c r="Q83" s="129"/>
      <c r="R83" s="129"/>
      <c r="S83" s="129"/>
      <c r="T83" s="129"/>
    </row>
    <row r="84" spans="1:20" s="346" customFormat="1" ht="18" customHeight="1" x14ac:dyDescent="0.25">
      <c r="A84" s="284"/>
      <c r="B84" s="412"/>
      <c r="C84" s="374"/>
      <c r="D84" s="347" t="s">
        <v>283</v>
      </c>
      <c r="E84" s="270"/>
      <c r="F84" s="270"/>
      <c r="G84" s="270">
        <v>13.679</v>
      </c>
      <c r="H84" s="270"/>
      <c r="I84" s="270">
        <v>0</v>
      </c>
      <c r="J84" s="271"/>
      <c r="K84" s="409">
        <f t="shared" si="3"/>
        <v>0</v>
      </c>
      <c r="L84" s="23"/>
      <c r="O84" s="129"/>
      <c r="P84" s="129"/>
      <c r="Q84" s="129"/>
      <c r="R84" s="129"/>
      <c r="S84" s="129"/>
      <c r="T84" s="129"/>
    </row>
    <row r="85" spans="1:20" s="346" customFormat="1" ht="18" customHeight="1" x14ac:dyDescent="0.25">
      <c r="A85" s="284"/>
      <c r="B85" s="412"/>
      <c r="C85" s="374"/>
      <c r="D85" s="347" t="s">
        <v>325</v>
      </c>
      <c r="E85" s="270"/>
      <c r="F85" s="270"/>
      <c r="G85" s="270">
        <v>15</v>
      </c>
      <c r="H85" s="270"/>
      <c r="I85" s="270">
        <v>0</v>
      </c>
      <c r="J85" s="271"/>
      <c r="K85" s="409">
        <f t="shared" si="3"/>
        <v>0</v>
      </c>
      <c r="L85" s="23"/>
      <c r="O85" s="129"/>
      <c r="P85" s="129"/>
      <c r="Q85" s="129"/>
      <c r="R85" s="129"/>
      <c r="S85" s="129"/>
      <c r="T85" s="129"/>
    </row>
    <row r="86" spans="1:20" s="346" customFormat="1" ht="18" customHeight="1" x14ac:dyDescent="0.25">
      <c r="A86" s="284"/>
      <c r="B86" s="412"/>
      <c r="C86" s="374"/>
      <c r="D86" s="347" t="s">
        <v>284</v>
      </c>
      <c r="E86" s="270"/>
      <c r="F86" s="270"/>
      <c r="G86" s="270">
        <v>8.25</v>
      </c>
      <c r="H86" s="270"/>
      <c r="I86" s="270">
        <v>0</v>
      </c>
      <c r="J86" s="271"/>
      <c r="K86" s="409">
        <f t="shared" si="3"/>
        <v>0</v>
      </c>
      <c r="L86" s="23"/>
      <c r="O86" s="129"/>
      <c r="P86" s="129"/>
      <c r="Q86" s="129"/>
      <c r="R86" s="129"/>
      <c r="S86" s="129"/>
      <c r="T86" s="129"/>
    </row>
    <row r="87" spans="1:20" s="346" customFormat="1" ht="18" customHeight="1" x14ac:dyDescent="0.25">
      <c r="A87" s="284"/>
      <c r="B87" s="412"/>
      <c r="C87" s="374"/>
      <c r="D87" s="347" t="s">
        <v>324</v>
      </c>
      <c r="E87" s="270"/>
      <c r="F87" s="270"/>
      <c r="G87" s="270">
        <v>4.26</v>
      </c>
      <c r="H87" s="270"/>
      <c r="I87" s="270">
        <v>0</v>
      </c>
      <c r="J87" s="271"/>
      <c r="K87" s="409">
        <f t="shared" si="3"/>
        <v>0</v>
      </c>
      <c r="L87" s="23"/>
      <c r="O87" s="129"/>
      <c r="P87" s="129"/>
      <c r="Q87" s="129"/>
      <c r="R87" s="129"/>
      <c r="S87" s="129"/>
      <c r="T87" s="129"/>
    </row>
    <row r="88" spans="1:20" s="346" customFormat="1" ht="18" customHeight="1" x14ac:dyDescent="0.25">
      <c r="A88" s="284"/>
      <c r="B88" s="412"/>
      <c r="C88" s="374"/>
      <c r="D88" s="347" t="s">
        <v>326</v>
      </c>
      <c r="E88" s="270"/>
      <c r="F88" s="270"/>
      <c r="G88" s="270">
        <v>2.2999999999999998</v>
      </c>
      <c r="H88" s="270"/>
      <c r="I88" s="270">
        <v>0</v>
      </c>
      <c r="J88" s="271"/>
      <c r="K88" s="409">
        <f t="shared" si="3"/>
        <v>0</v>
      </c>
      <c r="L88" s="23"/>
      <c r="O88" s="129"/>
      <c r="P88" s="129"/>
      <c r="Q88" s="129"/>
      <c r="R88" s="129"/>
      <c r="S88" s="129"/>
      <c r="T88" s="129"/>
    </row>
    <row r="89" spans="1:20" s="346" customFormat="1" ht="18" customHeight="1" x14ac:dyDescent="0.25">
      <c r="A89" s="284"/>
      <c r="B89" s="412"/>
      <c r="C89" s="374"/>
      <c r="D89" s="347" t="s">
        <v>238</v>
      </c>
      <c r="E89" s="270"/>
      <c r="F89" s="270"/>
      <c r="G89" s="270">
        <v>11.423</v>
      </c>
      <c r="H89" s="270"/>
      <c r="I89" s="270">
        <v>0</v>
      </c>
      <c r="J89" s="271"/>
      <c r="K89" s="409">
        <f t="shared" si="3"/>
        <v>0</v>
      </c>
      <c r="L89" s="23"/>
      <c r="O89" s="129"/>
      <c r="P89" s="129"/>
      <c r="Q89" s="129"/>
      <c r="R89" s="129"/>
      <c r="S89" s="129"/>
      <c r="T89" s="129"/>
    </row>
    <row r="90" spans="1:20" s="346" customFormat="1" ht="18" customHeight="1" x14ac:dyDescent="0.25">
      <c r="A90" s="284"/>
      <c r="B90" s="412"/>
      <c r="C90" s="374"/>
      <c r="D90" s="347" t="s">
        <v>285</v>
      </c>
      <c r="E90" s="270"/>
      <c r="F90" s="270"/>
      <c r="G90" s="270">
        <v>26.32</v>
      </c>
      <c r="H90" s="270"/>
      <c r="I90" s="270">
        <v>0</v>
      </c>
      <c r="J90" s="271"/>
      <c r="K90" s="409">
        <f t="shared" si="3"/>
        <v>0</v>
      </c>
      <c r="L90" s="23"/>
      <c r="O90" s="129"/>
      <c r="P90" s="129"/>
      <c r="Q90" s="129"/>
      <c r="R90" s="129"/>
      <c r="S90" s="129"/>
      <c r="T90" s="129"/>
    </row>
    <row r="91" spans="1:20" s="346" customFormat="1" ht="18" customHeight="1" x14ac:dyDescent="0.25">
      <c r="A91" s="284"/>
      <c r="B91" s="412"/>
      <c r="C91" s="374"/>
      <c r="D91" s="347" t="s">
        <v>323</v>
      </c>
      <c r="E91" s="270"/>
      <c r="F91" s="270"/>
      <c r="G91" s="270">
        <v>48.85</v>
      </c>
      <c r="H91" s="129"/>
      <c r="I91" s="270">
        <v>0</v>
      </c>
      <c r="J91" s="271"/>
      <c r="K91" s="409">
        <f t="shared" si="3"/>
        <v>0</v>
      </c>
      <c r="L91" s="23"/>
      <c r="O91" s="129"/>
      <c r="P91" s="129"/>
      <c r="Q91" s="129"/>
      <c r="R91" s="129"/>
      <c r="S91" s="129"/>
      <c r="T91" s="129"/>
    </row>
    <row r="92" spans="1:20" s="346" customFormat="1" ht="18" customHeight="1" x14ac:dyDescent="0.25">
      <c r="A92" s="284"/>
      <c r="B92" s="412"/>
      <c r="C92" s="374"/>
      <c r="D92" s="347" t="s">
        <v>322</v>
      </c>
      <c r="E92" s="270"/>
      <c r="F92" s="270"/>
      <c r="G92" s="270">
        <v>12.45</v>
      </c>
      <c r="H92" s="129"/>
      <c r="I92" s="270">
        <v>0</v>
      </c>
      <c r="J92" s="271"/>
      <c r="K92" s="409">
        <f t="shared" si="3"/>
        <v>0</v>
      </c>
      <c r="L92" s="23"/>
      <c r="O92" s="129"/>
      <c r="P92" s="129"/>
      <c r="Q92" s="129"/>
      <c r="R92" s="129"/>
      <c r="S92" s="129"/>
      <c r="T92" s="129"/>
    </row>
    <row r="93" spans="1:20" s="346" customFormat="1" ht="18" customHeight="1" x14ac:dyDescent="0.25">
      <c r="A93" s="284"/>
      <c r="B93" s="412"/>
      <c r="C93" s="374"/>
      <c r="D93" s="347" t="s">
        <v>321</v>
      </c>
      <c r="E93" s="270"/>
      <c r="F93" s="270"/>
      <c r="G93" s="270">
        <v>15.025</v>
      </c>
      <c r="H93" s="270"/>
      <c r="I93" s="270">
        <v>0</v>
      </c>
      <c r="J93" s="271"/>
      <c r="K93" s="409">
        <f t="shared" si="3"/>
        <v>0</v>
      </c>
      <c r="L93" s="23"/>
      <c r="O93" s="129"/>
      <c r="P93" s="129"/>
      <c r="Q93" s="129"/>
      <c r="R93" s="129"/>
      <c r="S93" s="129"/>
      <c r="T93" s="129"/>
    </row>
    <row r="94" spans="1:20" s="346" customFormat="1" ht="18" customHeight="1" x14ac:dyDescent="0.25">
      <c r="A94" s="284"/>
      <c r="B94" s="412"/>
      <c r="C94" s="374"/>
      <c r="D94" s="347" t="s">
        <v>320</v>
      </c>
      <c r="E94" s="270"/>
      <c r="F94" s="270"/>
      <c r="G94" s="270">
        <v>8.74</v>
      </c>
      <c r="H94" s="270"/>
      <c r="I94" s="270">
        <v>0</v>
      </c>
      <c r="J94" s="271"/>
      <c r="K94" s="409">
        <f t="shared" si="3"/>
        <v>0</v>
      </c>
      <c r="L94" s="23"/>
      <c r="O94" s="129"/>
      <c r="P94" s="129"/>
      <c r="Q94" s="129"/>
      <c r="R94" s="129"/>
      <c r="S94" s="129"/>
      <c r="T94" s="129"/>
    </row>
    <row r="95" spans="1:20" s="346" customFormat="1" ht="18" customHeight="1" x14ac:dyDescent="0.25">
      <c r="A95" s="284"/>
      <c r="B95" s="412"/>
      <c r="C95" s="374"/>
      <c r="D95" s="347" t="s">
        <v>319</v>
      </c>
      <c r="E95" s="270"/>
      <c r="F95" s="270"/>
      <c r="G95" s="270">
        <v>12.01</v>
      </c>
      <c r="H95" s="270"/>
      <c r="I95" s="270">
        <v>0</v>
      </c>
      <c r="J95" s="271"/>
      <c r="K95" s="409">
        <f t="shared" si="3"/>
        <v>0</v>
      </c>
      <c r="L95" s="23"/>
      <c r="O95" s="129"/>
      <c r="P95" s="129"/>
      <c r="Q95" s="129"/>
      <c r="R95" s="129"/>
      <c r="S95" s="129"/>
      <c r="T95" s="129"/>
    </row>
    <row r="96" spans="1:20" s="346" customFormat="1" ht="18" customHeight="1" x14ac:dyDescent="0.25">
      <c r="A96" s="284"/>
      <c r="B96" s="412"/>
      <c r="C96" s="374"/>
      <c r="D96" s="347" t="s">
        <v>286</v>
      </c>
      <c r="E96" s="270"/>
      <c r="F96" s="270"/>
      <c r="G96" s="270">
        <v>47.3</v>
      </c>
      <c r="H96" s="270"/>
      <c r="I96" s="270">
        <v>102.02</v>
      </c>
      <c r="J96" s="271"/>
      <c r="K96" s="409">
        <f t="shared" si="3"/>
        <v>102.02</v>
      </c>
      <c r="L96" s="23"/>
      <c r="O96" s="129"/>
      <c r="P96" s="129"/>
      <c r="Q96" s="129"/>
      <c r="R96" s="129"/>
      <c r="S96" s="129"/>
      <c r="T96" s="129"/>
    </row>
    <row r="97" spans="1:20" s="346" customFormat="1" ht="18" customHeight="1" x14ac:dyDescent="0.25">
      <c r="A97" s="284"/>
      <c r="B97" s="412"/>
      <c r="C97" s="374"/>
      <c r="D97" s="347"/>
      <c r="E97" s="270"/>
      <c r="F97" s="270"/>
      <c r="G97" s="270"/>
      <c r="H97" s="270"/>
      <c r="I97" s="270"/>
      <c r="J97" s="271"/>
      <c r="K97" s="410">
        <f>SUM(K80:K96)</f>
        <v>102.02</v>
      </c>
      <c r="L97" s="23"/>
      <c r="O97" s="129"/>
      <c r="P97" s="129"/>
      <c r="Q97" s="129"/>
      <c r="R97" s="129"/>
      <c r="S97" s="129"/>
      <c r="T97" s="129"/>
    </row>
    <row r="98" spans="1:20" s="346" customFormat="1" ht="18" customHeight="1" x14ac:dyDescent="0.25">
      <c r="A98" s="284"/>
      <c r="B98" s="412"/>
      <c r="C98" s="374"/>
      <c r="D98" s="347"/>
      <c r="E98" s="270"/>
      <c r="F98" s="270"/>
      <c r="G98" s="270"/>
      <c r="H98" s="270"/>
      <c r="I98" s="270"/>
      <c r="J98" s="271"/>
      <c r="K98" s="410"/>
      <c r="L98" s="23"/>
      <c r="O98" s="129"/>
      <c r="P98" s="129"/>
      <c r="Q98" s="129"/>
      <c r="R98" s="129"/>
      <c r="S98" s="129"/>
      <c r="T98" s="129"/>
    </row>
    <row r="99" spans="1:20" s="346" customFormat="1" ht="18" x14ac:dyDescent="0.25">
      <c r="A99" s="284"/>
      <c r="B99" s="405" t="str">
        <f>'Planila Orçamentária'!C27</f>
        <v>PAREDES</v>
      </c>
      <c r="C99" s="265"/>
      <c r="D99" s="263"/>
      <c r="E99" s="264"/>
      <c r="F99" s="264"/>
      <c r="G99" s="264"/>
      <c r="H99" s="264"/>
      <c r="I99" s="264"/>
      <c r="J99" s="264"/>
      <c r="K99" s="406"/>
      <c r="L99" s="23"/>
      <c r="O99" s="129"/>
      <c r="P99" s="129"/>
      <c r="Q99" s="129"/>
      <c r="R99" s="129"/>
      <c r="S99" s="129"/>
      <c r="T99" s="129"/>
    </row>
    <row r="100" spans="1:20" s="346" customFormat="1" ht="18" customHeight="1" x14ac:dyDescent="0.25">
      <c r="A100" s="284"/>
      <c r="B100" s="411" t="str">
        <f>'Planila Orçamentária'!C28</f>
        <v>Demolição de Parede</v>
      </c>
      <c r="C100" s="374"/>
      <c r="D100" s="347"/>
      <c r="E100" s="270"/>
      <c r="F100" s="270"/>
      <c r="G100" s="270"/>
      <c r="H100" s="270"/>
      <c r="I100" s="270"/>
      <c r="J100" s="271"/>
      <c r="K100" s="410"/>
      <c r="L100" s="23"/>
      <c r="O100" s="129"/>
      <c r="P100" s="129"/>
      <c r="Q100" s="129"/>
      <c r="R100" s="129"/>
      <c r="S100" s="129"/>
      <c r="T100" s="129"/>
    </row>
    <row r="101" spans="1:20" s="346" customFormat="1" ht="18" customHeight="1" x14ac:dyDescent="0.25">
      <c r="A101" s="284"/>
      <c r="B101" s="412"/>
      <c r="C101" s="374"/>
      <c r="D101" s="347" t="s">
        <v>279</v>
      </c>
      <c r="E101" s="270"/>
      <c r="F101" s="270">
        <v>0.15</v>
      </c>
      <c r="G101" s="270">
        <v>0</v>
      </c>
      <c r="H101" s="270">
        <v>3</v>
      </c>
      <c r="I101" s="270">
        <f>F101*G101*H101</f>
        <v>0</v>
      </c>
      <c r="J101" s="271"/>
      <c r="K101" s="409">
        <f>I101</f>
        <v>0</v>
      </c>
      <c r="L101" s="23"/>
      <c r="O101" s="129"/>
      <c r="P101" s="129"/>
      <c r="Q101" s="129"/>
      <c r="R101" s="129"/>
      <c r="S101" s="129"/>
      <c r="T101" s="129"/>
    </row>
    <row r="102" spans="1:20" s="346" customFormat="1" ht="18" customHeight="1" x14ac:dyDescent="0.25">
      <c r="A102" s="284"/>
      <c r="B102" s="412"/>
      <c r="C102" s="374"/>
      <c r="D102" s="347" t="s">
        <v>280</v>
      </c>
      <c r="E102" s="270"/>
      <c r="F102" s="270">
        <v>0.15</v>
      </c>
      <c r="G102" s="270">
        <v>6</v>
      </c>
      <c r="H102" s="270">
        <v>3</v>
      </c>
      <c r="I102" s="270">
        <f t="shared" ref="I102:I117" si="4">F102*G102*H102</f>
        <v>2.6999999999999997</v>
      </c>
      <c r="J102" s="271"/>
      <c r="K102" s="409">
        <f t="shared" ref="K102:K117" si="5">I102</f>
        <v>2.6999999999999997</v>
      </c>
      <c r="L102" s="23"/>
      <c r="O102" s="129"/>
      <c r="P102" s="129"/>
      <c r="Q102" s="129"/>
      <c r="R102" s="129"/>
      <c r="S102" s="129"/>
      <c r="T102" s="129"/>
    </row>
    <row r="103" spans="1:20" s="346" customFormat="1" ht="18" customHeight="1" x14ac:dyDescent="0.25">
      <c r="A103" s="284"/>
      <c r="B103" s="412"/>
      <c r="C103" s="374"/>
      <c r="D103" s="347" t="s">
        <v>281</v>
      </c>
      <c r="E103" s="270"/>
      <c r="F103" s="270">
        <v>0.15</v>
      </c>
      <c r="G103" s="270">
        <v>0</v>
      </c>
      <c r="H103" s="270">
        <v>3</v>
      </c>
      <c r="I103" s="270">
        <f t="shared" si="4"/>
        <v>0</v>
      </c>
      <c r="J103" s="271"/>
      <c r="K103" s="409">
        <f t="shared" si="5"/>
        <v>0</v>
      </c>
      <c r="L103" s="23"/>
      <c r="O103" s="129"/>
      <c r="P103" s="129"/>
      <c r="Q103" s="129"/>
      <c r="R103" s="129"/>
      <c r="S103" s="129"/>
      <c r="T103" s="129"/>
    </row>
    <row r="104" spans="1:20" s="346" customFormat="1" ht="18" customHeight="1" x14ac:dyDescent="0.25">
      <c r="A104" s="284"/>
      <c r="B104" s="412"/>
      <c r="C104" s="374"/>
      <c r="D104" s="347" t="s">
        <v>282</v>
      </c>
      <c r="E104" s="270"/>
      <c r="F104" s="270">
        <v>0.15</v>
      </c>
      <c r="G104" s="270">
        <v>0</v>
      </c>
      <c r="H104" s="270">
        <v>3</v>
      </c>
      <c r="I104" s="270">
        <f t="shared" si="4"/>
        <v>0</v>
      </c>
      <c r="J104" s="271"/>
      <c r="K104" s="409">
        <f t="shared" si="5"/>
        <v>0</v>
      </c>
      <c r="L104" s="23"/>
      <c r="O104" s="129"/>
      <c r="P104" s="129"/>
      <c r="Q104" s="129"/>
      <c r="R104" s="129"/>
      <c r="S104" s="129"/>
      <c r="T104" s="129"/>
    </row>
    <row r="105" spans="1:20" s="346" customFormat="1" ht="18" customHeight="1" x14ac:dyDescent="0.25">
      <c r="A105" s="284"/>
      <c r="B105" s="412"/>
      <c r="C105" s="374"/>
      <c r="D105" s="347" t="s">
        <v>283</v>
      </c>
      <c r="E105" s="270"/>
      <c r="F105" s="270">
        <v>0.15</v>
      </c>
      <c r="G105" s="270">
        <v>0</v>
      </c>
      <c r="H105" s="270">
        <v>3</v>
      </c>
      <c r="I105" s="270">
        <f t="shared" si="4"/>
        <v>0</v>
      </c>
      <c r="J105" s="271"/>
      <c r="K105" s="409">
        <f t="shared" si="5"/>
        <v>0</v>
      </c>
      <c r="L105" s="23"/>
      <c r="O105" s="129"/>
      <c r="P105" s="129"/>
      <c r="Q105" s="129"/>
      <c r="R105" s="129"/>
      <c r="S105" s="129"/>
      <c r="T105" s="129"/>
    </row>
    <row r="106" spans="1:20" s="346" customFormat="1" ht="18" customHeight="1" x14ac:dyDescent="0.25">
      <c r="A106" s="284"/>
      <c r="B106" s="412"/>
      <c r="C106" s="374"/>
      <c r="D106" s="347" t="s">
        <v>325</v>
      </c>
      <c r="E106" s="270"/>
      <c r="F106" s="270">
        <v>0.15</v>
      </c>
      <c r="G106" s="270">
        <v>0</v>
      </c>
      <c r="H106" s="270">
        <v>3</v>
      </c>
      <c r="I106" s="270">
        <f t="shared" si="4"/>
        <v>0</v>
      </c>
      <c r="J106" s="271"/>
      <c r="K106" s="409">
        <f t="shared" si="5"/>
        <v>0</v>
      </c>
      <c r="L106" s="23"/>
      <c r="O106" s="129"/>
      <c r="P106" s="129"/>
      <c r="Q106" s="129"/>
      <c r="R106" s="129"/>
      <c r="S106" s="129"/>
      <c r="T106" s="129"/>
    </row>
    <row r="107" spans="1:20" s="346" customFormat="1" ht="18" customHeight="1" x14ac:dyDescent="0.25">
      <c r="A107" s="284"/>
      <c r="B107" s="412"/>
      <c r="C107" s="374"/>
      <c r="D107" s="347" t="s">
        <v>284</v>
      </c>
      <c r="E107" s="270"/>
      <c r="F107" s="270">
        <v>0.15</v>
      </c>
      <c r="G107" s="270">
        <v>0</v>
      </c>
      <c r="H107" s="270">
        <v>3</v>
      </c>
      <c r="I107" s="270">
        <f t="shared" si="4"/>
        <v>0</v>
      </c>
      <c r="J107" s="271"/>
      <c r="K107" s="409">
        <f t="shared" si="5"/>
        <v>0</v>
      </c>
      <c r="L107" s="23"/>
      <c r="O107" s="129"/>
      <c r="P107" s="129"/>
      <c r="Q107" s="129"/>
      <c r="R107" s="129"/>
      <c r="S107" s="129"/>
      <c r="T107" s="129"/>
    </row>
    <row r="108" spans="1:20" s="346" customFormat="1" ht="18" customHeight="1" x14ac:dyDescent="0.25">
      <c r="A108" s="284"/>
      <c r="B108" s="412"/>
      <c r="C108" s="374"/>
      <c r="D108" s="347" t="s">
        <v>324</v>
      </c>
      <c r="E108" s="270"/>
      <c r="F108" s="270">
        <v>0.15</v>
      </c>
      <c r="G108" s="270">
        <v>0</v>
      </c>
      <c r="H108" s="270">
        <v>3</v>
      </c>
      <c r="I108" s="270">
        <f t="shared" si="4"/>
        <v>0</v>
      </c>
      <c r="J108" s="271"/>
      <c r="K108" s="409">
        <f t="shared" si="5"/>
        <v>0</v>
      </c>
      <c r="L108" s="23"/>
      <c r="O108" s="129"/>
      <c r="P108" s="129"/>
      <c r="Q108" s="129"/>
      <c r="R108" s="129"/>
      <c r="S108" s="129"/>
      <c r="T108" s="129"/>
    </row>
    <row r="109" spans="1:20" s="346" customFormat="1" ht="18" customHeight="1" x14ac:dyDescent="0.25">
      <c r="A109" s="284"/>
      <c r="B109" s="412"/>
      <c r="C109" s="374"/>
      <c r="D109" s="347" t="s">
        <v>326</v>
      </c>
      <c r="E109" s="270"/>
      <c r="F109" s="270">
        <v>0.15</v>
      </c>
      <c r="G109" s="270">
        <v>0</v>
      </c>
      <c r="H109" s="270">
        <v>3</v>
      </c>
      <c r="I109" s="270">
        <f t="shared" si="4"/>
        <v>0</v>
      </c>
      <c r="J109" s="271"/>
      <c r="K109" s="409">
        <f t="shared" si="5"/>
        <v>0</v>
      </c>
      <c r="L109" s="23"/>
      <c r="O109" s="129"/>
      <c r="P109" s="129"/>
      <c r="Q109" s="129"/>
      <c r="R109" s="129"/>
      <c r="S109" s="129"/>
      <c r="T109" s="129"/>
    </row>
    <row r="110" spans="1:20" s="346" customFormat="1" ht="18" customHeight="1" x14ac:dyDescent="0.25">
      <c r="A110" s="284"/>
      <c r="B110" s="412"/>
      <c r="C110" s="374"/>
      <c r="D110" s="347" t="s">
        <v>238</v>
      </c>
      <c r="E110" s="270"/>
      <c r="F110" s="270">
        <v>0.15</v>
      </c>
      <c r="G110" s="270">
        <v>0</v>
      </c>
      <c r="H110" s="270">
        <v>3</v>
      </c>
      <c r="I110" s="270">
        <f t="shared" si="4"/>
        <v>0</v>
      </c>
      <c r="J110" s="271"/>
      <c r="K110" s="409">
        <f t="shared" si="5"/>
        <v>0</v>
      </c>
      <c r="L110" s="23"/>
      <c r="O110" s="129"/>
      <c r="P110" s="129"/>
      <c r="Q110" s="129"/>
      <c r="R110" s="129"/>
      <c r="S110" s="129"/>
      <c r="T110" s="129"/>
    </row>
    <row r="111" spans="1:20" s="346" customFormat="1" ht="18" customHeight="1" x14ac:dyDescent="0.25">
      <c r="A111" s="284"/>
      <c r="B111" s="412"/>
      <c r="C111" s="374"/>
      <c r="D111" s="347" t="s">
        <v>285</v>
      </c>
      <c r="E111" s="270"/>
      <c r="F111" s="270">
        <v>0.15</v>
      </c>
      <c r="G111" s="270">
        <v>10.5</v>
      </c>
      <c r="H111" s="270">
        <v>3</v>
      </c>
      <c r="I111" s="270">
        <f t="shared" si="4"/>
        <v>4.7249999999999996</v>
      </c>
      <c r="J111" s="271"/>
      <c r="K111" s="409">
        <f t="shared" si="5"/>
        <v>4.7249999999999996</v>
      </c>
      <c r="L111" s="23"/>
      <c r="O111" s="129"/>
      <c r="P111" s="129"/>
      <c r="Q111" s="129"/>
      <c r="R111" s="129"/>
      <c r="S111" s="129"/>
      <c r="T111" s="129"/>
    </row>
    <row r="112" spans="1:20" s="346" customFormat="1" ht="18" customHeight="1" x14ac:dyDescent="0.25">
      <c r="A112" s="284"/>
      <c r="B112" s="412"/>
      <c r="C112" s="374"/>
      <c r="D112" s="347" t="s">
        <v>323</v>
      </c>
      <c r="E112" s="270"/>
      <c r="F112" s="270">
        <v>0.15</v>
      </c>
      <c r="G112" s="270">
        <v>0</v>
      </c>
      <c r="H112" s="270">
        <v>3</v>
      </c>
      <c r="I112" s="270">
        <f t="shared" si="4"/>
        <v>0</v>
      </c>
      <c r="J112" s="271"/>
      <c r="K112" s="409">
        <f t="shared" si="5"/>
        <v>0</v>
      </c>
      <c r="L112" s="23"/>
      <c r="O112" s="129"/>
      <c r="P112" s="129"/>
      <c r="Q112" s="129"/>
      <c r="R112" s="129"/>
      <c r="S112" s="129"/>
      <c r="T112" s="129"/>
    </row>
    <row r="113" spans="1:20" s="346" customFormat="1" ht="18" customHeight="1" x14ac:dyDescent="0.25">
      <c r="A113" s="284"/>
      <c r="B113" s="412"/>
      <c r="C113" s="374"/>
      <c r="D113" s="347" t="s">
        <v>322</v>
      </c>
      <c r="E113" s="270"/>
      <c r="F113" s="270">
        <v>0.15</v>
      </c>
      <c r="G113" s="270">
        <v>0</v>
      </c>
      <c r="H113" s="270">
        <v>3</v>
      </c>
      <c r="I113" s="270">
        <f t="shared" si="4"/>
        <v>0</v>
      </c>
      <c r="J113" s="271"/>
      <c r="K113" s="409">
        <f t="shared" si="5"/>
        <v>0</v>
      </c>
      <c r="L113" s="23"/>
      <c r="O113" s="129"/>
      <c r="P113" s="129"/>
      <c r="Q113" s="129"/>
      <c r="R113" s="129"/>
      <c r="S113" s="129"/>
      <c r="T113" s="129"/>
    </row>
    <row r="114" spans="1:20" s="346" customFormat="1" ht="33.75" customHeight="1" x14ac:dyDescent="0.25">
      <c r="A114" s="284"/>
      <c r="B114" s="412"/>
      <c r="C114" s="374"/>
      <c r="D114" s="347" t="s">
        <v>321</v>
      </c>
      <c r="E114" s="270"/>
      <c r="F114" s="270">
        <v>0.15</v>
      </c>
      <c r="G114" s="270">
        <v>0</v>
      </c>
      <c r="H114" s="270">
        <v>3</v>
      </c>
      <c r="I114" s="270">
        <f t="shared" si="4"/>
        <v>0</v>
      </c>
      <c r="J114" s="271"/>
      <c r="K114" s="409">
        <f t="shared" si="5"/>
        <v>0</v>
      </c>
      <c r="L114" s="23"/>
      <c r="O114" s="129"/>
      <c r="P114" s="129"/>
      <c r="Q114" s="129"/>
      <c r="R114" s="129"/>
      <c r="S114" s="129"/>
      <c r="T114" s="129"/>
    </row>
    <row r="115" spans="1:20" s="346" customFormat="1" ht="18" customHeight="1" x14ac:dyDescent="0.25">
      <c r="A115" s="284"/>
      <c r="B115" s="412"/>
      <c r="C115" s="374"/>
      <c r="D115" s="347" t="s">
        <v>320</v>
      </c>
      <c r="E115" s="270"/>
      <c r="F115" s="270">
        <v>0.15</v>
      </c>
      <c r="G115" s="270">
        <v>0</v>
      </c>
      <c r="H115" s="270">
        <v>3</v>
      </c>
      <c r="I115" s="270">
        <f t="shared" si="4"/>
        <v>0</v>
      </c>
      <c r="J115" s="271"/>
      <c r="K115" s="409">
        <f t="shared" si="5"/>
        <v>0</v>
      </c>
      <c r="L115" s="23"/>
      <c r="O115" s="129"/>
      <c r="P115" s="129"/>
      <c r="Q115" s="129"/>
      <c r="R115" s="129"/>
      <c r="S115" s="129"/>
      <c r="T115" s="129"/>
    </row>
    <row r="116" spans="1:20" s="346" customFormat="1" ht="18" customHeight="1" x14ac:dyDescent="0.25">
      <c r="A116" s="284"/>
      <c r="B116" s="412"/>
      <c r="C116" s="374"/>
      <c r="D116" s="347" t="s">
        <v>319</v>
      </c>
      <c r="E116" s="270"/>
      <c r="F116" s="270">
        <v>0.15</v>
      </c>
      <c r="G116" s="270">
        <v>0</v>
      </c>
      <c r="H116" s="270">
        <v>3</v>
      </c>
      <c r="I116" s="270">
        <f t="shared" si="4"/>
        <v>0</v>
      </c>
      <c r="J116" s="271"/>
      <c r="K116" s="409">
        <f t="shared" si="5"/>
        <v>0</v>
      </c>
      <c r="L116" s="23"/>
      <c r="O116" s="129"/>
      <c r="P116" s="129"/>
      <c r="Q116" s="129"/>
      <c r="R116" s="129"/>
      <c r="S116" s="129"/>
      <c r="T116" s="129"/>
    </row>
    <row r="117" spans="1:20" s="346" customFormat="1" ht="18" customHeight="1" x14ac:dyDescent="0.25">
      <c r="A117" s="284"/>
      <c r="B117" s="412"/>
      <c r="C117" s="374"/>
      <c r="D117" s="347" t="s">
        <v>378</v>
      </c>
      <c r="E117" s="270"/>
      <c r="F117" s="270">
        <v>0.15</v>
      </c>
      <c r="G117" s="270">
        <v>6.2</v>
      </c>
      <c r="H117" s="270">
        <v>1.1000000000000001</v>
      </c>
      <c r="I117" s="270">
        <f t="shared" si="4"/>
        <v>1.0229999999999999</v>
      </c>
      <c r="J117" s="271"/>
      <c r="K117" s="409">
        <f t="shared" si="5"/>
        <v>1.0229999999999999</v>
      </c>
      <c r="L117" s="23"/>
      <c r="O117" s="129"/>
      <c r="P117" s="129"/>
      <c r="Q117" s="129"/>
      <c r="R117" s="129"/>
      <c r="S117" s="129"/>
      <c r="T117" s="129"/>
    </row>
    <row r="118" spans="1:20" s="346" customFormat="1" ht="18" customHeight="1" x14ac:dyDescent="0.25">
      <c r="A118" s="284"/>
      <c r="B118" s="412"/>
      <c r="C118" s="374"/>
      <c r="D118" s="347"/>
      <c r="E118" s="270"/>
      <c r="F118" s="270"/>
      <c r="G118" s="270"/>
      <c r="H118" s="270"/>
      <c r="I118" s="270"/>
      <c r="J118" s="271"/>
      <c r="K118" s="410">
        <f>SUM(K101:K117)</f>
        <v>8.4479999999999986</v>
      </c>
      <c r="L118" s="23"/>
      <c r="O118" s="129"/>
      <c r="P118" s="129"/>
      <c r="Q118" s="129"/>
      <c r="R118" s="129"/>
      <c r="S118" s="129"/>
      <c r="T118" s="129"/>
    </row>
    <row r="119" spans="1:20" s="346" customFormat="1" ht="18" customHeight="1" x14ac:dyDescent="0.25">
      <c r="A119" s="284"/>
      <c r="B119" s="411" t="str">
        <f>'Planila Orçamentária'!C29</f>
        <v>Construção de Parede</v>
      </c>
      <c r="C119" s="374"/>
      <c r="D119" s="347"/>
      <c r="E119" s="270"/>
      <c r="F119" s="270"/>
      <c r="G119" s="270"/>
      <c r="H119" s="270"/>
      <c r="I119" s="270"/>
      <c r="J119" s="271"/>
      <c r="K119" s="410"/>
      <c r="L119" s="23"/>
      <c r="O119" s="129"/>
      <c r="P119" s="129"/>
      <c r="Q119" s="129"/>
      <c r="R119" s="129"/>
      <c r="S119" s="129"/>
      <c r="T119" s="129"/>
    </row>
    <row r="120" spans="1:20" s="346" customFormat="1" ht="18" customHeight="1" x14ac:dyDescent="0.25">
      <c r="A120" s="284"/>
      <c r="B120" s="412"/>
      <c r="C120" s="374"/>
      <c r="D120" s="347" t="s">
        <v>279</v>
      </c>
      <c r="E120" s="270"/>
      <c r="F120" s="270"/>
      <c r="G120" s="270">
        <v>0</v>
      </c>
      <c r="H120" s="270">
        <v>3</v>
      </c>
      <c r="I120" s="270">
        <f>G120*H120</f>
        <v>0</v>
      </c>
      <c r="J120" s="271"/>
      <c r="K120" s="409">
        <f>I120</f>
        <v>0</v>
      </c>
      <c r="L120" s="23"/>
      <c r="O120" s="129"/>
      <c r="P120" s="129"/>
      <c r="Q120" s="129"/>
      <c r="R120" s="129"/>
      <c r="S120" s="129"/>
      <c r="T120" s="129"/>
    </row>
    <row r="121" spans="1:20" s="346" customFormat="1" ht="18" customHeight="1" x14ac:dyDescent="0.25">
      <c r="A121" s="284"/>
      <c r="B121" s="412"/>
      <c r="C121" s="374"/>
      <c r="D121" s="347" t="s">
        <v>280</v>
      </c>
      <c r="E121" s="270"/>
      <c r="F121" s="270"/>
      <c r="G121" s="270">
        <v>4</v>
      </c>
      <c r="H121" s="270">
        <v>3</v>
      </c>
      <c r="I121" s="270">
        <f t="shared" ref="I121:I136" si="6">G121*H121</f>
        <v>12</v>
      </c>
      <c r="J121" s="271"/>
      <c r="K121" s="409">
        <f t="shared" ref="K121:K136" si="7">I121</f>
        <v>12</v>
      </c>
      <c r="L121" s="23"/>
      <c r="O121" s="129"/>
      <c r="P121" s="129"/>
      <c r="Q121" s="129"/>
      <c r="R121" s="129"/>
      <c r="S121" s="129"/>
      <c r="T121" s="129"/>
    </row>
    <row r="122" spans="1:20" s="346" customFormat="1" ht="18" customHeight="1" x14ac:dyDescent="0.25">
      <c r="A122" s="284"/>
      <c r="B122" s="412"/>
      <c r="C122" s="374"/>
      <c r="D122" s="347" t="s">
        <v>281</v>
      </c>
      <c r="E122" s="270"/>
      <c r="F122" s="270"/>
      <c r="G122" s="270">
        <v>0</v>
      </c>
      <c r="H122" s="270">
        <v>3</v>
      </c>
      <c r="I122" s="270">
        <f t="shared" si="6"/>
        <v>0</v>
      </c>
      <c r="J122" s="271"/>
      <c r="K122" s="409">
        <f t="shared" si="7"/>
        <v>0</v>
      </c>
      <c r="L122" s="23"/>
      <c r="O122" s="129"/>
      <c r="P122" s="129"/>
      <c r="Q122" s="129"/>
      <c r="R122" s="129"/>
      <c r="S122" s="129"/>
      <c r="T122" s="129"/>
    </row>
    <row r="123" spans="1:20" s="346" customFormat="1" ht="18" customHeight="1" x14ac:dyDescent="0.25">
      <c r="A123" s="284"/>
      <c r="B123" s="412"/>
      <c r="C123" s="374"/>
      <c r="D123" s="347" t="s">
        <v>282</v>
      </c>
      <c r="E123" s="270"/>
      <c r="F123" s="270"/>
      <c r="G123" s="270">
        <v>0</v>
      </c>
      <c r="H123" s="270">
        <v>3</v>
      </c>
      <c r="I123" s="270">
        <f t="shared" si="6"/>
        <v>0</v>
      </c>
      <c r="J123" s="271"/>
      <c r="K123" s="409">
        <f t="shared" si="7"/>
        <v>0</v>
      </c>
      <c r="L123" s="23"/>
      <c r="O123" s="129"/>
      <c r="P123" s="129"/>
      <c r="Q123" s="129"/>
      <c r="R123" s="129"/>
      <c r="S123" s="129"/>
      <c r="T123" s="129"/>
    </row>
    <row r="124" spans="1:20" s="346" customFormat="1" ht="18" customHeight="1" x14ac:dyDescent="0.25">
      <c r="A124" s="284"/>
      <c r="B124" s="412"/>
      <c r="C124" s="374"/>
      <c r="D124" s="347" t="s">
        <v>283</v>
      </c>
      <c r="E124" s="270"/>
      <c r="F124" s="270"/>
      <c r="G124" s="270">
        <v>1</v>
      </c>
      <c r="H124" s="270">
        <v>3</v>
      </c>
      <c r="I124" s="270">
        <f t="shared" si="6"/>
        <v>3</v>
      </c>
      <c r="J124" s="271"/>
      <c r="K124" s="409">
        <f t="shared" si="7"/>
        <v>3</v>
      </c>
      <c r="L124" s="23"/>
      <c r="O124" s="129"/>
      <c r="P124" s="129"/>
      <c r="Q124" s="129"/>
      <c r="R124" s="129"/>
      <c r="S124" s="129"/>
      <c r="T124" s="129"/>
    </row>
    <row r="125" spans="1:20" s="346" customFormat="1" ht="18" customHeight="1" x14ac:dyDescent="0.25">
      <c r="A125" s="284"/>
      <c r="B125" s="412"/>
      <c r="C125" s="374"/>
      <c r="D125" s="347" t="s">
        <v>325</v>
      </c>
      <c r="E125" s="270"/>
      <c r="F125" s="270"/>
      <c r="G125" s="270">
        <v>0</v>
      </c>
      <c r="H125" s="270">
        <v>3</v>
      </c>
      <c r="I125" s="270">
        <f t="shared" si="6"/>
        <v>0</v>
      </c>
      <c r="J125" s="271"/>
      <c r="K125" s="409">
        <f t="shared" si="7"/>
        <v>0</v>
      </c>
      <c r="L125" s="23"/>
      <c r="O125" s="129"/>
      <c r="P125" s="129"/>
      <c r="Q125" s="129"/>
      <c r="R125" s="129"/>
      <c r="S125" s="129"/>
      <c r="T125" s="129"/>
    </row>
    <row r="126" spans="1:20" s="346" customFormat="1" ht="18" customHeight="1" x14ac:dyDescent="0.25">
      <c r="A126" s="284"/>
      <c r="B126" s="412"/>
      <c r="C126" s="374"/>
      <c r="D126" s="347" t="s">
        <v>284</v>
      </c>
      <c r="E126" s="270"/>
      <c r="F126" s="270"/>
      <c r="G126" s="270">
        <v>0</v>
      </c>
      <c r="H126" s="270">
        <v>3</v>
      </c>
      <c r="I126" s="270">
        <f t="shared" si="6"/>
        <v>0</v>
      </c>
      <c r="J126" s="271"/>
      <c r="K126" s="409">
        <f t="shared" si="7"/>
        <v>0</v>
      </c>
      <c r="L126" s="23"/>
      <c r="O126" s="129"/>
      <c r="P126" s="129"/>
      <c r="Q126" s="129"/>
      <c r="R126" s="129"/>
      <c r="S126" s="129"/>
      <c r="T126" s="129"/>
    </row>
    <row r="127" spans="1:20" s="346" customFormat="1" ht="18" customHeight="1" x14ac:dyDescent="0.25">
      <c r="A127" s="284"/>
      <c r="B127" s="412"/>
      <c r="C127" s="374"/>
      <c r="D127" s="347" t="s">
        <v>324</v>
      </c>
      <c r="E127" s="270"/>
      <c r="F127" s="270"/>
      <c r="G127" s="270">
        <v>0</v>
      </c>
      <c r="H127" s="270">
        <v>3</v>
      </c>
      <c r="I127" s="270">
        <f t="shared" si="6"/>
        <v>0</v>
      </c>
      <c r="J127" s="271"/>
      <c r="K127" s="409">
        <f t="shared" si="7"/>
        <v>0</v>
      </c>
      <c r="L127" s="23"/>
      <c r="O127" s="129"/>
      <c r="P127" s="129"/>
      <c r="Q127" s="129"/>
      <c r="R127" s="129"/>
      <c r="S127" s="129"/>
      <c r="T127" s="129"/>
    </row>
    <row r="128" spans="1:20" s="346" customFormat="1" ht="18" customHeight="1" x14ac:dyDescent="0.25">
      <c r="A128" s="284"/>
      <c r="B128" s="412"/>
      <c r="C128" s="374"/>
      <c r="D128" s="347" t="s">
        <v>326</v>
      </c>
      <c r="E128" s="270"/>
      <c r="F128" s="270"/>
      <c r="G128" s="270">
        <v>0</v>
      </c>
      <c r="H128" s="270">
        <v>3</v>
      </c>
      <c r="I128" s="270">
        <f t="shared" si="6"/>
        <v>0</v>
      </c>
      <c r="J128" s="271"/>
      <c r="K128" s="409">
        <f t="shared" si="7"/>
        <v>0</v>
      </c>
      <c r="L128" s="23"/>
      <c r="O128" s="129"/>
      <c r="P128" s="129"/>
      <c r="Q128" s="129"/>
      <c r="R128" s="129"/>
      <c r="S128" s="129"/>
      <c r="T128" s="129"/>
    </row>
    <row r="129" spans="1:20" s="346" customFormat="1" ht="18" customHeight="1" x14ac:dyDescent="0.25">
      <c r="A129" s="284"/>
      <c r="B129" s="412"/>
      <c r="C129" s="374"/>
      <c r="D129" s="347" t="s">
        <v>238</v>
      </c>
      <c r="E129" s="270"/>
      <c r="F129" s="270"/>
      <c r="G129" s="270">
        <v>0</v>
      </c>
      <c r="H129" s="270">
        <v>3</v>
      </c>
      <c r="I129" s="270">
        <f t="shared" si="6"/>
        <v>0</v>
      </c>
      <c r="J129" s="271"/>
      <c r="K129" s="409">
        <f t="shared" si="7"/>
        <v>0</v>
      </c>
      <c r="L129" s="23"/>
      <c r="O129" s="129"/>
      <c r="P129" s="129"/>
      <c r="Q129" s="129"/>
      <c r="R129" s="129"/>
      <c r="S129" s="129"/>
      <c r="T129" s="129"/>
    </row>
    <row r="130" spans="1:20" s="346" customFormat="1" ht="18" customHeight="1" x14ac:dyDescent="0.25">
      <c r="A130" s="284"/>
      <c r="B130" s="412"/>
      <c r="C130" s="374"/>
      <c r="D130" s="347" t="s">
        <v>285</v>
      </c>
      <c r="E130" s="270"/>
      <c r="F130" s="270"/>
      <c r="G130" s="270">
        <v>0</v>
      </c>
      <c r="H130" s="270">
        <v>3</v>
      </c>
      <c r="I130" s="270">
        <f t="shared" si="6"/>
        <v>0</v>
      </c>
      <c r="J130" s="271"/>
      <c r="K130" s="409">
        <f t="shared" si="7"/>
        <v>0</v>
      </c>
      <c r="L130" s="23"/>
      <c r="O130" s="129"/>
      <c r="P130" s="129"/>
      <c r="Q130" s="129"/>
      <c r="R130" s="129"/>
      <c r="S130" s="129"/>
      <c r="T130" s="129"/>
    </row>
    <row r="131" spans="1:20" s="346" customFormat="1" ht="18" customHeight="1" x14ac:dyDescent="0.25">
      <c r="A131" s="284"/>
      <c r="B131" s="412"/>
      <c r="C131" s="374"/>
      <c r="D131" s="347" t="s">
        <v>323</v>
      </c>
      <c r="E131" s="270"/>
      <c r="F131" s="270"/>
      <c r="G131" s="270">
        <v>0</v>
      </c>
      <c r="H131" s="270">
        <v>3</v>
      </c>
      <c r="I131" s="270">
        <f t="shared" si="6"/>
        <v>0</v>
      </c>
      <c r="J131" s="271"/>
      <c r="K131" s="409">
        <f t="shared" si="7"/>
        <v>0</v>
      </c>
      <c r="L131" s="23"/>
      <c r="O131" s="129"/>
      <c r="P131" s="129"/>
      <c r="Q131" s="129"/>
      <c r="R131" s="129"/>
      <c r="S131" s="129"/>
      <c r="T131" s="129"/>
    </row>
    <row r="132" spans="1:20" s="346" customFormat="1" ht="18" customHeight="1" x14ac:dyDescent="0.25">
      <c r="A132" s="284"/>
      <c r="B132" s="412"/>
      <c r="C132" s="374"/>
      <c r="D132" s="347" t="s">
        <v>322</v>
      </c>
      <c r="E132" s="270"/>
      <c r="F132" s="270"/>
      <c r="G132" s="270">
        <v>0</v>
      </c>
      <c r="H132" s="270">
        <v>3</v>
      </c>
      <c r="I132" s="270">
        <f t="shared" si="6"/>
        <v>0</v>
      </c>
      <c r="J132" s="271"/>
      <c r="K132" s="409">
        <f t="shared" si="7"/>
        <v>0</v>
      </c>
      <c r="L132" s="23"/>
      <c r="O132" s="129"/>
      <c r="P132" s="129"/>
      <c r="Q132" s="129"/>
      <c r="R132" s="129"/>
      <c r="S132" s="129"/>
      <c r="T132" s="129"/>
    </row>
    <row r="133" spans="1:20" s="346" customFormat="1" ht="18" customHeight="1" x14ac:dyDescent="0.25">
      <c r="A133" s="284"/>
      <c r="B133" s="412"/>
      <c r="C133" s="374"/>
      <c r="D133" s="347" t="s">
        <v>321</v>
      </c>
      <c r="E133" s="270"/>
      <c r="F133" s="270"/>
      <c r="G133" s="270">
        <v>0</v>
      </c>
      <c r="H133" s="270">
        <v>3</v>
      </c>
      <c r="I133" s="270">
        <f t="shared" si="6"/>
        <v>0</v>
      </c>
      <c r="J133" s="271"/>
      <c r="K133" s="409">
        <f t="shared" si="7"/>
        <v>0</v>
      </c>
      <c r="L133" s="23"/>
      <c r="O133" s="129"/>
      <c r="P133" s="129"/>
      <c r="Q133" s="129"/>
      <c r="R133" s="129"/>
      <c r="S133" s="129"/>
      <c r="T133" s="129"/>
    </row>
    <row r="134" spans="1:20" s="346" customFormat="1" ht="18" customHeight="1" x14ac:dyDescent="0.25">
      <c r="A134" s="284"/>
      <c r="B134" s="412"/>
      <c r="C134" s="374"/>
      <c r="D134" s="347" t="s">
        <v>320</v>
      </c>
      <c r="E134" s="270"/>
      <c r="F134" s="270"/>
      <c r="G134" s="270">
        <v>0</v>
      </c>
      <c r="H134" s="270">
        <v>3</v>
      </c>
      <c r="I134" s="270">
        <f t="shared" si="6"/>
        <v>0</v>
      </c>
      <c r="J134" s="271"/>
      <c r="K134" s="409">
        <f t="shared" si="7"/>
        <v>0</v>
      </c>
      <c r="L134" s="23"/>
      <c r="O134" s="129"/>
      <c r="P134" s="129"/>
      <c r="Q134" s="129"/>
      <c r="R134" s="129"/>
      <c r="S134" s="129"/>
      <c r="T134" s="129"/>
    </row>
    <row r="135" spans="1:20" s="346" customFormat="1" ht="18" customHeight="1" x14ac:dyDescent="0.25">
      <c r="A135" s="284"/>
      <c r="B135" s="412"/>
      <c r="C135" s="374"/>
      <c r="D135" s="347" t="s">
        <v>319</v>
      </c>
      <c r="E135" s="270"/>
      <c r="F135" s="270"/>
      <c r="G135" s="270">
        <v>0</v>
      </c>
      <c r="H135" s="270">
        <v>3</v>
      </c>
      <c r="I135" s="270">
        <f t="shared" si="6"/>
        <v>0</v>
      </c>
      <c r="J135" s="271"/>
      <c r="K135" s="409">
        <f t="shared" si="7"/>
        <v>0</v>
      </c>
      <c r="L135" s="23"/>
      <c r="O135" s="129"/>
      <c r="P135" s="129"/>
      <c r="Q135" s="129"/>
      <c r="R135" s="129"/>
      <c r="S135" s="129"/>
      <c r="T135" s="129"/>
    </row>
    <row r="136" spans="1:20" s="346" customFormat="1" ht="18" customHeight="1" x14ac:dyDescent="0.25">
      <c r="A136" s="284"/>
      <c r="B136" s="412"/>
      <c r="C136" s="374"/>
      <c r="D136" s="347" t="s">
        <v>378</v>
      </c>
      <c r="E136" s="270"/>
      <c r="F136" s="270"/>
      <c r="G136" s="270">
        <v>47.3</v>
      </c>
      <c r="H136" s="270">
        <v>1.1000000000000001</v>
      </c>
      <c r="I136" s="270">
        <f t="shared" si="6"/>
        <v>52.03</v>
      </c>
      <c r="J136" s="271"/>
      <c r="K136" s="409">
        <f t="shared" si="7"/>
        <v>52.03</v>
      </c>
      <c r="L136" s="23"/>
      <c r="O136" s="129"/>
      <c r="P136" s="129"/>
      <c r="Q136" s="129"/>
      <c r="R136" s="129"/>
      <c r="S136" s="129"/>
      <c r="T136" s="129"/>
    </row>
    <row r="137" spans="1:20" s="346" customFormat="1" ht="18" customHeight="1" x14ac:dyDescent="0.25">
      <c r="A137" s="284"/>
      <c r="B137" s="412"/>
      <c r="C137" s="374"/>
      <c r="D137" s="347"/>
      <c r="E137" s="270"/>
      <c r="F137" s="270"/>
      <c r="G137" s="270"/>
      <c r="H137" s="270"/>
      <c r="I137" s="270"/>
      <c r="J137" s="271"/>
      <c r="K137" s="410">
        <f>SUM(K120:K136)</f>
        <v>67.03</v>
      </c>
      <c r="L137" s="23"/>
      <c r="O137" s="129"/>
      <c r="P137" s="129"/>
      <c r="Q137" s="129"/>
      <c r="R137" s="129"/>
      <c r="S137" s="129"/>
      <c r="T137" s="129"/>
    </row>
    <row r="138" spans="1:20" s="346" customFormat="1" ht="18" customHeight="1" x14ac:dyDescent="0.25">
      <c r="A138" s="284"/>
      <c r="B138" s="411" t="str">
        <f>'Planila Orçamentária'!C30</f>
        <v>Chapisco</v>
      </c>
      <c r="C138" s="374"/>
      <c r="D138" s="347"/>
      <c r="E138" s="270"/>
      <c r="F138" s="270"/>
      <c r="G138" s="270"/>
      <c r="H138" s="270"/>
      <c r="I138" s="270"/>
      <c r="J138" s="271"/>
      <c r="K138" s="410"/>
      <c r="L138" s="23"/>
      <c r="O138" s="129"/>
      <c r="P138" s="129"/>
      <c r="Q138" s="129"/>
      <c r="R138" s="129"/>
      <c r="S138" s="129"/>
      <c r="T138" s="129"/>
    </row>
    <row r="139" spans="1:20" s="346" customFormat="1" ht="18" customHeight="1" x14ac:dyDescent="0.25">
      <c r="A139" s="284"/>
      <c r="B139" s="412"/>
      <c r="C139" s="374"/>
      <c r="D139" s="347" t="s">
        <v>279</v>
      </c>
      <c r="E139" s="270"/>
      <c r="F139" s="270"/>
      <c r="G139" s="270">
        <v>0</v>
      </c>
      <c r="H139" s="270">
        <v>3</v>
      </c>
      <c r="I139" s="270">
        <f>G139*H139</f>
        <v>0</v>
      </c>
      <c r="J139" s="271"/>
      <c r="K139" s="409">
        <f>I139</f>
        <v>0</v>
      </c>
      <c r="L139" s="23"/>
      <c r="O139" s="129"/>
      <c r="P139" s="129"/>
      <c r="Q139" s="129"/>
      <c r="R139" s="129"/>
      <c r="S139" s="129"/>
      <c r="T139" s="129"/>
    </row>
    <row r="140" spans="1:20" s="346" customFormat="1" ht="18" customHeight="1" x14ac:dyDescent="0.25">
      <c r="A140" s="284"/>
      <c r="B140" s="412"/>
      <c r="C140" s="374"/>
      <c r="D140" s="347" t="s">
        <v>280</v>
      </c>
      <c r="E140" s="270"/>
      <c r="F140" s="270"/>
      <c r="G140" s="270">
        <v>4</v>
      </c>
      <c r="H140" s="270">
        <v>3</v>
      </c>
      <c r="I140" s="270">
        <f t="shared" ref="I140:I155" si="8">G140*H140</f>
        <v>12</v>
      </c>
      <c r="J140" s="271"/>
      <c r="K140" s="409">
        <f t="shared" ref="K140:K155" si="9">I140</f>
        <v>12</v>
      </c>
      <c r="L140" s="23"/>
      <c r="O140" s="129"/>
      <c r="P140" s="129"/>
      <c r="Q140" s="129"/>
      <c r="R140" s="129"/>
      <c r="S140" s="129"/>
      <c r="T140" s="129"/>
    </row>
    <row r="141" spans="1:20" s="346" customFormat="1" ht="18" customHeight="1" x14ac:dyDescent="0.25">
      <c r="A141" s="284"/>
      <c r="B141" s="412"/>
      <c r="C141" s="374"/>
      <c r="D141" s="347" t="s">
        <v>281</v>
      </c>
      <c r="E141" s="270"/>
      <c r="F141" s="270"/>
      <c r="G141" s="270">
        <v>0</v>
      </c>
      <c r="H141" s="270">
        <v>3</v>
      </c>
      <c r="I141" s="270">
        <f t="shared" si="8"/>
        <v>0</v>
      </c>
      <c r="J141" s="271"/>
      <c r="K141" s="409">
        <f t="shared" si="9"/>
        <v>0</v>
      </c>
      <c r="L141" s="23"/>
      <c r="O141" s="129"/>
      <c r="P141" s="129"/>
      <c r="Q141" s="129"/>
      <c r="R141" s="129"/>
      <c r="S141" s="129"/>
      <c r="T141" s="129"/>
    </row>
    <row r="142" spans="1:20" s="346" customFormat="1" ht="18" customHeight="1" x14ac:dyDescent="0.25">
      <c r="A142" s="284"/>
      <c r="B142" s="412"/>
      <c r="C142" s="374"/>
      <c r="D142" s="347" t="s">
        <v>282</v>
      </c>
      <c r="E142" s="270"/>
      <c r="F142" s="270"/>
      <c r="G142" s="270">
        <v>0</v>
      </c>
      <c r="H142" s="270">
        <v>3</v>
      </c>
      <c r="I142" s="270">
        <f t="shared" si="8"/>
        <v>0</v>
      </c>
      <c r="J142" s="271"/>
      <c r="K142" s="409">
        <f t="shared" si="9"/>
        <v>0</v>
      </c>
      <c r="L142" s="23"/>
      <c r="O142" s="129"/>
      <c r="P142" s="129"/>
      <c r="Q142" s="129"/>
      <c r="R142" s="129"/>
      <c r="S142" s="129"/>
      <c r="T142" s="129"/>
    </row>
    <row r="143" spans="1:20" s="346" customFormat="1" ht="18" customHeight="1" x14ac:dyDescent="0.25">
      <c r="A143" s="284"/>
      <c r="B143" s="412"/>
      <c r="C143" s="374"/>
      <c r="D143" s="347" t="s">
        <v>283</v>
      </c>
      <c r="E143" s="270"/>
      <c r="F143" s="270"/>
      <c r="G143" s="270">
        <v>1</v>
      </c>
      <c r="H143" s="270">
        <v>3</v>
      </c>
      <c r="I143" s="270">
        <f t="shared" si="8"/>
        <v>3</v>
      </c>
      <c r="J143" s="271"/>
      <c r="K143" s="409">
        <f t="shared" si="9"/>
        <v>3</v>
      </c>
      <c r="L143" s="23"/>
      <c r="O143" s="129"/>
      <c r="P143" s="129"/>
      <c r="Q143" s="129"/>
      <c r="R143" s="129"/>
      <c r="S143" s="129"/>
      <c r="T143" s="129"/>
    </row>
    <row r="144" spans="1:20" s="346" customFormat="1" ht="18" customHeight="1" x14ac:dyDescent="0.25">
      <c r="A144" s="284"/>
      <c r="B144" s="412"/>
      <c r="C144" s="374"/>
      <c r="D144" s="347" t="s">
        <v>325</v>
      </c>
      <c r="E144" s="270"/>
      <c r="F144" s="270"/>
      <c r="G144" s="270">
        <v>0</v>
      </c>
      <c r="H144" s="270">
        <v>3</v>
      </c>
      <c r="I144" s="270">
        <f t="shared" si="8"/>
        <v>0</v>
      </c>
      <c r="J144" s="271"/>
      <c r="K144" s="409">
        <f t="shared" si="9"/>
        <v>0</v>
      </c>
      <c r="L144" s="23"/>
      <c r="O144" s="129"/>
      <c r="P144" s="129"/>
      <c r="Q144" s="129"/>
      <c r="R144" s="129"/>
      <c r="S144" s="129"/>
      <c r="T144" s="129"/>
    </row>
    <row r="145" spans="1:20" s="346" customFormat="1" ht="18" customHeight="1" x14ac:dyDescent="0.25">
      <c r="A145" s="284"/>
      <c r="B145" s="412"/>
      <c r="C145" s="374"/>
      <c r="D145" s="347" t="s">
        <v>284</v>
      </c>
      <c r="E145" s="270"/>
      <c r="F145" s="270"/>
      <c r="G145" s="270">
        <v>0</v>
      </c>
      <c r="H145" s="270">
        <v>3</v>
      </c>
      <c r="I145" s="270">
        <f t="shared" si="8"/>
        <v>0</v>
      </c>
      <c r="J145" s="271"/>
      <c r="K145" s="409">
        <f t="shared" si="9"/>
        <v>0</v>
      </c>
      <c r="L145" s="23"/>
      <c r="O145" s="129"/>
      <c r="P145" s="129"/>
      <c r="Q145" s="129"/>
      <c r="R145" s="129"/>
      <c r="S145" s="129"/>
      <c r="T145" s="129"/>
    </row>
    <row r="146" spans="1:20" s="346" customFormat="1" ht="18" customHeight="1" x14ac:dyDescent="0.25">
      <c r="A146" s="284"/>
      <c r="B146" s="412"/>
      <c r="C146" s="374"/>
      <c r="D146" s="347" t="s">
        <v>324</v>
      </c>
      <c r="E146" s="270"/>
      <c r="F146" s="270"/>
      <c r="G146" s="270">
        <v>0</v>
      </c>
      <c r="H146" s="270">
        <v>3</v>
      </c>
      <c r="I146" s="270">
        <f t="shared" si="8"/>
        <v>0</v>
      </c>
      <c r="J146" s="271"/>
      <c r="K146" s="409">
        <f t="shared" si="9"/>
        <v>0</v>
      </c>
      <c r="L146" s="23"/>
      <c r="O146" s="129"/>
      <c r="P146" s="129"/>
      <c r="Q146" s="129"/>
      <c r="R146" s="129"/>
      <c r="S146" s="129"/>
      <c r="T146" s="129"/>
    </row>
    <row r="147" spans="1:20" s="346" customFormat="1" ht="18" customHeight="1" x14ac:dyDescent="0.25">
      <c r="A147" s="284"/>
      <c r="B147" s="412"/>
      <c r="C147" s="374"/>
      <c r="D147" s="347" t="s">
        <v>326</v>
      </c>
      <c r="E147" s="270"/>
      <c r="F147" s="270"/>
      <c r="G147" s="270">
        <v>0</v>
      </c>
      <c r="H147" s="270">
        <v>3</v>
      </c>
      <c r="I147" s="270">
        <f t="shared" si="8"/>
        <v>0</v>
      </c>
      <c r="J147" s="271"/>
      <c r="K147" s="409">
        <f t="shared" si="9"/>
        <v>0</v>
      </c>
      <c r="L147" s="23"/>
      <c r="O147" s="129"/>
      <c r="P147" s="129"/>
      <c r="Q147" s="129"/>
      <c r="R147" s="129"/>
      <c r="S147" s="129"/>
      <c r="T147" s="129"/>
    </row>
    <row r="148" spans="1:20" s="346" customFormat="1" ht="18" customHeight="1" x14ac:dyDescent="0.25">
      <c r="A148" s="284"/>
      <c r="B148" s="412"/>
      <c r="C148" s="374"/>
      <c r="D148" s="347" t="s">
        <v>238</v>
      </c>
      <c r="E148" s="270"/>
      <c r="F148" s="270"/>
      <c r="G148" s="270">
        <v>0</v>
      </c>
      <c r="H148" s="270">
        <v>3</v>
      </c>
      <c r="I148" s="270">
        <f t="shared" si="8"/>
        <v>0</v>
      </c>
      <c r="J148" s="271"/>
      <c r="K148" s="409">
        <f t="shared" si="9"/>
        <v>0</v>
      </c>
      <c r="L148" s="23"/>
      <c r="O148" s="129"/>
      <c r="P148" s="129"/>
      <c r="Q148" s="129"/>
      <c r="R148" s="129"/>
      <c r="S148" s="129"/>
      <c r="T148" s="129"/>
    </row>
    <row r="149" spans="1:20" s="346" customFormat="1" ht="18" customHeight="1" x14ac:dyDescent="0.25">
      <c r="A149" s="284"/>
      <c r="B149" s="412"/>
      <c r="C149" s="374"/>
      <c r="D149" s="347" t="s">
        <v>285</v>
      </c>
      <c r="E149" s="270"/>
      <c r="F149" s="270"/>
      <c r="G149" s="270">
        <v>0</v>
      </c>
      <c r="H149" s="270">
        <v>3</v>
      </c>
      <c r="I149" s="270">
        <f t="shared" si="8"/>
        <v>0</v>
      </c>
      <c r="J149" s="271"/>
      <c r="K149" s="409">
        <f t="shared" si="9"/>
        <v>0</v>
      </c>
      <c r="L149" s="23"/>
      <c r="O149" s="129"/>
      <c r="P149" s="129"/>
      <c r="Q149" s="129"/>
      <c r="R149" s="129"/>
      <c r="S149" s="129"/>
      <c r="T149" s="129"/>
    </row>
    <row r="150" spans="1:20" s="346" customFormat="1" ht="18" customHeight="1" x14ac:dyDescent="0.25">
      <c r="A150" s="284"/>
      <c r="B150" s="412"/>
      <c r="C150" s="374"/>
      <c r="D150" s="347" t="s">
        <v>323</v>
      </c>
      <c r="E150" s="270"/>
      <c r="F150" s="270"/>
      <c r="G150" s="270">
        <v>0</v>
      </c>
      <c r="H150" s="270">
        <v>3</v>
      </c>
      <c r="I150" s="270">
        <f t="shared" si="8"/>
        <v>0</v>
      </c>
      <c r="J150" s="271"/>
      <c r="K150" s="409">
        <f t="shared" si="9"/>
        <v>0</v>
      </c>
      <c r="L150" s="23"/>
      <c r="O150" s="129"/>
      <c r="P150" s="129"/>
      <c r="Q150" s="129"/>
      <c r="R150" s="129"/>
      <c r="S150" s="129"/>
      <c r="T150" s="129"/>
    </row>
    <row r="151" spans="1:20" s="346" customFormat="1" ht="18" customHeight="1" x14ac:dyDescent="0.25">
      <c r="A151" s="284"/>
      <c r="B151" s="412"/>
      <c r="C151" s="374"/>
      <c r="D151" s="347" t="s">
        <v>322</v>
      </c>
      <c r="E151" s="270"/>
      <c r="F151" s="270"/>
      <c r="G151" s="270">
        <v>0</v>
      </c>
      <c r="H151" s="270">
        <v>3</v>
      </c>
      <c r="I151" s="270">
        <f t="shared" si="8"/>
        <v>0</v>
      </c>
      <c r="J151" s="271"/>
      <c r="K151" s="409">
        <f t="shared" si="9"/>
        <v>0</v>
      </c>
      <c r="L151" s="23"/>
      <c r="O151" s="129"/>
      <c r="P151" s="129"/>
      <c r="Q151" s="129"/>
      <c r="R151" s="129"/>
      <c r="S151" s="129"/>
      <c r="T151" s="129"/>
    </row>
    <row r="152" spans="1:20" s="346" customFormat="1" ht="18" customHeight="1" x14ac:dyDescent="0.25">
      <c r="A152" s="284"/>
      <c r="B152" s="412"/>
      <c r="C152" s="374"/>
      <c r="D152" s="347" t="s">
        <v>321</v>
      </c>
      <c r="E152" s="270"/>
      <c r="F152" s="270"/>
      <c r="G152" s="270">
        <v>0</v>
      </c>
      <c r="H152" s="270">
        <v>3</v>
      </c>
      <c r="I152" s="270">
        <f t="shared" si="8"/>
        <v>0</v>
      </c>
      <c r="J152" s="271"/>
      <c r="K152" s="409">
        <f t="shared" si="9"/>
        <v>0</v>
      </c>
      <c r="L152" s="23"/>
      <c r="O152" s="129"/>
      <c r="P152" s="129"/>
      <c r="Q152" s="129"/>
      <c r="R152" s="129"/>
      <c r="S152" s="129"/>
      <c r="T152" s="129"/>
    </row>
    <row r="153" spans="1:20" s="346" customFormat="1" ht="18" customHeight="1" x14ac:dyDescent="0.25">
      <c r="A153" s="284"/>
      <c r="B153" s="412"/>
      <c r="C153" s="374"/>
      <c r="D153" s="347" t="s">
        <v>320</v>
      </c>
      <c r="E153" s="270"/>
      <c r="F153" s="270"/>
      <c r="G153" s="270">
        <v>0</v>
      </c>
      <c r="H153" s="270">
        <v>3</v>
      </c>
      <c r="I153" s="270">
        <f t="shared" si="8"/>
        <v>0</v>
      </c>
      <c r="J153" s="271"/>
      <c r="K153" s="409">
        <f t="shared" si="9"/>
        <v>0</v>
      </c>
      <c r="L153" s="23"/>
      <c r="O153" s="129"/>
      <c r="P153" s="129"/>
      <c r="Q153" s="129"/>
      <c r="R153" s="129"/>
      <c r="S153" s="129"/>
      <c r="T153" s="129"/>
    </row>
    <row r="154" spans="1:20" s="346" customFormat="1" ht="18" customHeight="1" x14ac:dyDescent="0.25">
      <c r="A154" s="284"/>
      <c r="B154" s="412"/>
      <c r="C154" s="374"/>
      <c r="D154" s="347" t="s">
        <v>319</v>
      </c>
      <c r="E154" s="270"/>
      <c r="F154" s="270"/>
      <c r="G154" s="270">
        <v>0</v>
      </c>
      <c r="H154" s="270">
        <v>3</v>
      </c>
      <c r="I154" s="270">
        <f t="shared" si="8"/>
        <v>0</v>
      </c>
      <c r="J154" s="271"/>
      <c r="K154" s="409">
        <f t="shared" si="9"/>
        <v>0</v>
      </c>
      <c r="L154" s="23"/>
      <c r="O154" s="129"/>
      <c r="P154" s="129"/>
      <c r="Q154" s="129"/>
      <c r="R154" s="129"/>
      <c r="S154" s="129"/>
      <c r="T154" s="129"/>
    </row>
    <row r="155" spans="1:20" s="346" customFormat="1" ht="18" customHeight="1" x14ac:dyDescent="0.25">
      <c r="A155" s="284"/>
      <c r="B155" s="412"/>
      <c r="C155" s="374"/>
      <c r="D155" s="347" t="s">
        <v>378</v>
      </c>
      <c r="E155" s="270"/>
      <c r="F155" s="270"/>
      <c r="G155" s="270">
        <v>47.3</v>
      </c>
      <c r="H155" s="270">
        <v>1.1000000000000001</v>
      </c>
      <c r="I155" s="270">
        <f t="shared" si="8"/>
        <v>52.03</v>
      </c>
      <c r="J155" s="271"/>
      <c r="K155" s="409">
        <f t="shared" si="9"/>
        <v>52.03</v>
      </c>
      <c r="L155" s="23"/>
      <c r="O155" s="129"/>
      <c r="P155" s="129"/>
      <c r="Q155" s="129"/>
      <c r="R155" s="129"/>
      <c r="S155" s="129"/>
      <c r="T155" s="129"/>
    </row>
    <row r="156" spans="1:20" s="346" customFormat="1" ht="18" customHeight="1" x14ac:dyDescent="0.25">
      <c r="A156" s="284"/>
      <c r="B156" s="412"/>
      <c r="C156" s="374"/>
      <c r="D156" s="347"/>
      <c r="E156" s="270"/>
      <c r="F156" s="270"/>
      <c r="G156" s="270"/>
      <c r="H156" s="270"/>
      <c r="I156" s="270"/>
      <c r="J156" s="271"/>
      <c r="K156" s="410">
        <f>SUM(K139:K155)</f>
        <v>67.03</v>
      </c>
      <c r="L156" s="23"/>
      <c r="O156" s="129"/>
      <c r="P156" s="129"/>
      <c r="Q156" s="129"/>
      <c r="R156" s="129"/>
      <c r="S156" s="129"/>
      <c r="T156" s="129"/>
    </row>
    <row r="157" spans="1:20" s="346" customFormat="1" ht="18" customHeight="1" x14ac:dyDescent="0.25">
      <c r="A157" s="284"/>
      <c r="B157" s="411" t="str">
        <f>'Planila Orçamentária'!C31</f>
        <v>Reboco</v>
      </c>
      <c r="C157" s="374"/>
      <c r="D157" s="347"/>
      <c r="E157" s="270"/>
      <c r="F157" s="270"/>
      <c r="G157" s="270"/>
      <c r="H157" s="270"/>
      <c r="I157" s="270"/>
      <c r="J157" s="271"/>
      <c r="K157" s="410"/>
      <c r="L157" s="23"/>
      <c r="O157" s="129"/>
      <c r="P157" s="129"/>
      <c r="Q157" s="129"/>
      <c r="R157" s="129"/>
      <c r="S157" s="129"/>
      <c r="T157" s="129"/>
    </row>
    <row r="158" spans="1:20" s="346" customFormat="1" ht="18" customHeight="1" x14ac:dyDescent="0.25">
      <c r="A158" s="284"/>
      <c r="B158" s="412"/>
      <c r="C158" s="374"/>
      <c r="D158" s="347" t="s">
        <v>279</v>
      </c>
      <c r="E158" s="270"/>
      <c r="F158" s="270"/>
      <c r="G158" s="270">
        <v>0</v>
      </c>
      <c r="H158" s="270">
        <v>3</v>
      </c>
      <c r="I158" s="270">
        <f>G158*H158</f>
        <v>0</v>
      </c>
      <c r="J158" s="271"/>
      <c r="K158" s="409">
        <f>I158</f>
        <v>0</v>
      </c>
      <c r="L158" s="23"/>
      <c r="O158" s="129"/>
      <c r="P158" s="129"/>
      <c r="Q158" s="129"/>
      <c r="R158" s="129"/>
      <c r="S158" s="129"/>
      <c r="T158" s="129"/>
    </row>
    <row r="159" spans="1:20" s="346" customFormat="1" ht="18" customHeight="1" x14ac:dyDescent="0.25">
      <c r="A159" s="284"/>
      <c r="B159" s="412"/>
      <c r="C159" s="374"/>
      <c r="D159" s="347" t="s">
        <v>280</v>
      </c>
      <c r="E159" s="270"/>
      <c r="F159" s="270"/>
      <c r="G159" s="270">
        <v>4</v>
      </c>
      <c r="H159" s="270">
        <v>3</v>
      </c>
      <c r="I159" s="270">
        <f t="shared" ref="I159:I174" si="10">G159*H159</f>
        <v>12</v>
      </c>
      <c r="J159" s="271"/>
      <c r="K159" s="409">
        <f t="shared" ref="K159:K174" si="11">I159</f>
        <v>12</v>
      </c>
      <c r="L159" s="23"/>
      <c r="O159" s="129"/>
      <c r="P159" s="129"/>
      <c r="Q159" s="129"/>
      <c r="R159" s="129"/>
      <c r="S159" s="129"/>
      <c r="T159" s="129"/>
    </row>
    <row r="160" spans="1:20" s="346" customFormat="1" ht="18" customHeight="1" x14ac:dyDescent="0.25">
      <c r="A160" s="284"/>
      <c r="B160" s="412"/>
      <c r="C160" s="374"/>
      <c r="D160" s="347" t="s">
        <v>281</v>
      </c>
      <c r="E160" s="270"/>
      <c r="F160" s="270"/>
      <c r="G160" s="270">
        <v>0</v>
      </c>
      <c r="H160" s="270">
        <v>3</v>
      </c>
      <c r="I160" s="270">
        <f t="shared" si="10"/>
        <v>0</v>
      </c>
      <c r="J160" s="271"/>
      <c r="K160" s="409">
        <f t="shared" si="11"/>
        <v>0</v>
      </c>
      <c r="L160" s="23"/>
      <c r="O160" s="129"/>
      <c r="P160" s="129"/>
      <c r="Q160" s="129"/>
      <c r="R160" s="129"/>
      <c r="S160" s="129"/>
      <c r="T160" s="129"/>
    </row>
    <row r="161" spans="1:20" s="346" customFormat="1" ht="18" customHeight="1" x14ac:dyDescent="0.25">
      <c r="A161" s="284"/>
      <c r="B161" s="412"/>
      <c r="C161" s="374"/>
      <c r="D161" s="347" t="s">
        <v>282</v>
      </c>
      <c r="E161" s="270"/>
      <c r="F161" s="270"/>
      <c r="G161" s="270">
        <v>0</v>
      </c>
      <c r="H161" s="270">
        <v>3</v>
      </c>
      <c r="I161" s="270">
        <f t="shared" si="10"/>
        <v>0</v>
      </c>
      <c r="J161" s="271"/>
      <c r="K161" s="409">
        <f t="shared" si="11"/>
        <v>0</v>
      </c>
      <c r="L161" s="23"/>
      <c r="O161" s="129"/>
      <c r="P161" s="129"/>
      <c r="Q161" s="129"/>
      <c r="R161" s="129"/>
      <c r="S161" s="129"/>
      <c r="T161" s="129"/>
    </row>
    <row r="162" spans="1:20" s="346" customFormat="1" ht="18" customHeight="1" x14ac:dyDescent="0.25">
      <c r="A162" s="284"/>
      <c r="B162" s="412"/>
      <c r="C162" s="374"/>
      <c r="D162" s="347" t="s">
        <v>283</v>
      </c>
      <c r="E162" s="270"/>
      <c r="F162" s="270"/>
      <c r="G162" s="270">
        <v>1</v>
      </c>
      <c r="H162" s="270">
        <v>3</v>
      </c>
      <c r="I162" s="270">
        <f t="shared" si="10"/>
        <v>3</v>
      </c>
      <c r="J162" s="271"/>
      <c r="K162" s="409">
        <f t="shared" si="11"/>
        <v>3</v>
      </c>
      <c r="L162" s="23"/>
      <c r="O162" s="129"/>
      <c r="P162" s="129"/>
      <c r="Q162" s="129"/>
      <c r="R162" s="129"/>
      <c r="S162" s="129"/>
      <c r="T162" s="129"/>
    </row>
    <row r="163" spans="1:20" s="346" customFormat="1" ht="18" customHeight="1" x14ac:dyDescent="0.25">
      <c r="A163" s="284"/>
      <c r="B163" s="412"/>
      <c r="C163" s="374"/>
      <c r="D163" s="347" t="s">
        <v>325</v>
      </c>
      <c r="E163" s="270"/>
      <c r="F163" s="270"/>
      <c r="G163" s="270">
        <v>0</v>
      </c>
      <c r="H163" s="270">
        <v>3</v>
      </c>
      <c r="I163" s="270">
        <f t="shared" si="10"/>
        <v>0</v>
      </c>
      <c r="J163" s="271"/>
      <c r="K163" s="409">
        <f t="shared" si="11"/>
        <v>0</v>
      </c>
      <c r="L163" s="23"/>
      <c r="O163" s="129"/>
      <c r="P163" s="129"/>
      <c r="Q163" s="129"/>
      <c r="R163" s="129"/>
      <c r="S163" s="129"/>
      <c r="T163" s="129"/>
    </row>
    <row r="164" spans="1:20" s="346" customFormat="1" ht="18" customHeight="1" x14ac:dyDescent="0.25">
      <c r="A164" s="284"/>
      <c r="B164" s="412"/>
      <c r="C164" s="374"/>
      <c r="D164" s="347" t="s">
        <v>284</v>
      </c>
      <c r="E164" s="270"/>
      <c r="F164" s="270"/>
      <c r="G164" s="270">
        <v>0</v>
      </c>
      <c r="H164" s="270">
        <v>3</v>
      </c>
      <c r="I164" s="270">
        <f t="shared" si="10"/>
        <v>0</v>
      </c>
      <c r="J164" s="271"/>
      <c r="K164" s="409">
        <f t="shared" si="11"/>
        <v>0</v>
      </c>
      <c r="L164" s="23"/>
      <c r="O164" s="129"/>
      <c r="P164" s="129"/>
      <c r="Q164" s="129"/>
      <c r="R164" s="129"/>
      <c r="S164" s="129"/>
      <c r="T164" s="129"/>
    </row>
    <row r="165" spans="1:20" s="346" customFormat="1" ht="18" customHeight="1" x14ac:dyDescent="0.25">
      <c r="A165" s="284"/>
      <c r="B165" s="412"/>
      <c r="C165" s="374"/>
      <c r="D165" s="347" t="s">
        <v>324</v>
      </c>
      <c r="E165" s="270"/>
      <c r="F165" s="270"/>
      <c r="G165" s="270">
        <v>0</v>
      </c>
      <c r="H165" s="270">
        <v>3</v>
      </c>
      <c r="I165" s="270">
        <f t="shared" si="10"/>
        <v>0</v>
      </c>
      <c r="J165" s="271"/>
      <c r="K165" s="409">
        <f t="shared" si="11"/>
        <v>0</v>
      </c>
      <c r="L165" s="23"/>
      <c r="O165" s="129"/>
      <c r="P165" s="129"/>
      <c r="Q165" s="129"/>
      <c r="R165" s="129"/>
      <c r="S165" s="129"/>
      <c r="T165" s="129"/>
    </row>
    <row r="166" spans="1:20" s="346" customFormat="1" ht="18" customHeight="1" x14ac:dyDescent="0.25">
      <c r="A166" s="284"/>
      <c r="B166" s="412"/>
      <c r="C166" s="374"/>
      <c r="D166" s="347" t="s">
        <v>326</v>
      </c>
      <c r="E166" s="270"/>
      <c r="F166" s="270"/>
      <c r="G166" s="270">
        <v>0</v>
      </c>
      <c r="H166" s="270">
        <v>3</v>
      </c>
      <c r="I166" s="270">
        <f t="shared" si="10"/>
        <v>0</v>
      </c>
      <c r="J166" s="271"/>
      <c r="K166" s="409">
        <f t="shared" si="11"/>
        <v>0</v>
      </c>
      <c r="L166" s="23"/>
      <c r="O166" s="129"/>
      <c r="P166" s="129"/>
      <c r="Q166" s="129"/>
      <c r="R166" s="129"/>
      <c r="S166" s="129"/>
      <c r="T166" s="129"/>
    </row>
    <row r="167" spans="1:20" s="346" customFormat="1" ht="18" customHeight="1" x14ac:dyDescent="0.25">
      <c r="A167" s="284"/>
      <c r="B167" s="412"/>
      <c r="C167" s="374"/>
      <c r="D167" s="347" t="s">
        <v>238</v>
      </c>
      <c r="E167" s="270"/>
      <c r="F167" s="270"/>
      <c r="G167" s="270">
        <v>0</v>
      </c>
      <c r="H167" s="270">
        <v>3</v>
      </c>
      <c r="I167" s="270">
        <f t="shared" si="10"/>
        <v>0</v>
      </c>
      <c r="J167" s="271"/>
      <c r="K167" s="409">
        <f t="shared" si="11"/>
        <v>0</v>
      </c>
      <c r="L167" s="23"/>
      <c r="O167" s="129"/>
      <c r="P167" s="129"/>
      <c r="Q167" s="129"/>
      <c r="R167" s="129"/>
      <c r="S167" s="129"/>
      <c r="T167" s="129"/>
    </row>
    <row r="168" spans="1:20" s="346" customFormat="1" ht="18" customHeight="1" x14ac:dyDescent="0.25">
      <c r="A168" s="284"/>
      <c r="B168" s="412"/>
      <c r="C168" s="374"/>
      <c r="D168" s="347" t="s">
        <v>285</v>
      </c>
      <c r="E168" s="270"/>
      <c r="F168" s="270"/>
      <c r="G168" s="270">
        <v>0</v>
      </c>
      <c r="H168" s="270">
        <v>3</v>
      </c>
      <c r="I168" s="270">
        <f t="shared" si="10"/>
        <v>0</v>
      </c>
      <c r="J168" s="271"/>
      <c r="K168" s="409">
        <f t="shared" si="11"/>
        <v>0</v>
      </c>
      <c r="L168" s="23"/>
      <c r="O168" s="129"/>
      <c r="P168" s="129"/>
      <c r="Q168" s="129"/>
      <c r="R168" s="129"/>
      <c r="S168" s="129"/>
      <c r="T168" s="129"/>
    </row>
    <row r="169" spans="1:20" s="346" customFormat="1" ht="18" customHeight="1" x14ac:dyDescent="0.25">
      <c r="A169" s="284"/>
      <c r="B169" s="412"/>
      <c r="C169" s="374"/>
      <c r="D169" s="347" t="s">
        <v>323</v>
      </c>
      <c r="E169" s="270"/>
      <c r="F169" s="270"/>
      <c r="G169" s="270">
        <v>0</v>
      </c>
      <c r="H169" s="270">
        <v>3</v>
      </c>
      <c r="I169" s="270">
        <f t="shared" si="10"/>
        <v>0</v>
      </c>
      <c r="J169" s="271"/>
      <c r="K169" s="409">
        <f t="shared" si="11"/>
        <v>0</v>
      </c>
      <c r="L169" s="23"/>
      <c r="O169" s="129"/>
      <c r="P169" s="129"/>
      <c r="Q169" s="129"/>
      <c r="R169" s="129"/>
      <c r="S169" s="129"/>
      <c r="T169" s="129"/>
    </row>
    <row r="170" spans="1:20" s="346" customFormat="1" ht="18" customHeight="1" x14ac:dyDescent="0.25">
      <c r="A170" s="284"/>
      <c r="B170" s="412"/>
      <c r="C170" s="374"/>
      <c r="D170" s="347" t="s">
        <v>322</v>
      </c>
      <c r="E170" s="270"/>
      <c r="F170" s="270"/>
      <c r="G170" s="270">
        <v>0</v>
      </c>
      <c r="H170" s="270">
        <v>3</v>
      </c>
      <c r="I170" s="270">
        <f t="shared" si="10"/>
        <v>0</v>
      </c>
      <c r="J170" s="271"/>
      <c r="K170" s="409">
        <f t="shared" si="11"/>
        <v>0</v>
      </c>
      <c r="L170" s="23"/>
      <c r="O170" s="129"/>
      <c r="P170" s="129"/>
      <c r="Q170" s="129"/>
      <c r="R170" s="129"/>
      <c r="S170" s="129"/>
      <c r="T170" s="129"/>
    </row>
    <row r="171" spans="1:20" s="346" customFormat="1" ht="18" customHeight="1" x14ac:dyDescent="0.25">
      <c r="A171" s="284"/>
      <c r="B171" s="412"/>
      <c r="C171" s="374"/>
      <c r="D171" s="347" t="s">
        <v>321</v>
      </c>
      <c r="E171" s="270"/>
      <c r="F171" s="270"/>
      <c r="G171" s="270">
        <v>0</v>
      </c>
      <c r="H171" s="270">
        <v>3</v>
      </c>
      <c r="I171" s="270">
        <f t="shared" si="10"/>
        <v>0</v>
      </c>
      <c r="J171" s="271"/>
      <c r="K171" s="409">
        <f t="shared" si="11"/>
        <v>0</v>
      </c>
      <c r="L171" s="23"/>
      <c r="O171" s="129"/>
      <c r="P171" s="129"/>
      <c r="Q171" s="129"/>
      <c r="R171" s="129"/>
      <c r="S171" s="129"/>
      <c r="T171" s="129"/>
    </row>
    <row r="172" spans="1:20" s="346" customFormat="1" ht="18" customHeight="1" x14ac:dyDescent="0.25">
      <c r="A172" s="284"/>
      <c r="B172" s="412"/>
      <c r="C172" s="374"/>
      <c r="D172" s="347" t="s">
        <v>320</v>
      </c>
      <c r="E172" s="270"/>
      <c r="F172" s="270"/>
      <c r="G172" s="270">
        <v>0</v>
      </c>
      <c r="H172" s="270">
        <v>3</v>
      </c>
      <c r="I172" s="270">
        <f t="shared" si="10"/>
        <v>0</v>
      </c>
      <c r="J172" s="271"/>
      <c r="K172" s="409">
        <f t="shared" si="11"/>
        <v>0</v>
      </c>
      <c r="L172" s="23"/>
      <c r="O172" s="129"/>
      <c r="P172" s="129"/>
      <c r="Q172" s="129"/>
      <c r="R172" s="129"/>
      <c r="S172" s="129"/>
      <c r="T172" s="129"/>
    </row>
    <row r="173" spans="1:20" s="346" customFormat="1" ht="18" customHeight="1" x14ac:dyDescent="0.25">
      <c r="A173" s="284"/>
      <c r="B173" s="412"/>
      <c r="C173" s="374"/>
      <c r="D173" s="347" t="s">
        <v>319</v>
      </c>
      <c r="E173" s="270"/>
      <c r="F173" s="270"/>
      <c r="G173" s="270">
        <v>0</v>
      </c>
      <c r="H173" s="270">
        <v>3</v>
      </c>
      <c r="I173" s="270">
        <f t="shared" si="10"/>
        <v>0</v>
      </c>
      <c r="J173" s="271"/>
      <c r="K173" s="409">
        <f t="shared" si="11"/>
        <v>0</v>
      </c>
      <c r="L173" s="23"/>
      <c r="O173" s="129"/>
      <c r="P173" s="129"/>
      <c r="Q173" s="129"/>
      <c r="R173" s="129"/>
      <c r="S173" s="129"/>
      <c r="T173" s="129"/>
    </row>
    <row r="174" spans="1:20" s="346" customFormat="1" ht="18" customHeight="1" x14ac:dyDescent="0.25">
      <c r="A174" s="284"/>
      <c r="B174" s="412"/>
      <c r="C174" s="374"/>
      <c r="D174" s="347" t="s">
        <v>378</v>
      </c>
      <c r="E174" s="270"/>
      <c r="F174" s="270"/>
      <c r="G174" s="270">
        <v>47.3</v>
      </c>
      <c r="H174" s="270">
        <v>1.1000000000000001</v>
      </c>
      <c r="I174" s="270">
        <f t="shared" si="10"/>
        <v>52.03</v>
      </c>
      <c r="J174" s="271"/>
      <c r="K174" s="409">
        <f t="shared" si="11"/>
        <v>52.03</v>
      </c>
      <c r="L174" s="23"/>
      <c r="O174" s="129"/>
      <c r="P174" s="129"/>
      <c r="Q174" s="129"/>
      <c r="R174" s="129"/>
      <c r="S174" s="129"/>
      <c r="T174" s="129"/>
    </row>
    <row r="175" spans="1:20" s="346" customFormat="1" ht="18" customHeight="1" x14ac:dyDescent="0.25">
      <c r="A175" s="284"/>
      <c r="B175" s="412"/>
      <c r="C175" s="374"/>
      <c r="D175" s="347"/>
      <c r="E175" s="270"/>
      <c r="F175" s="270"/>
      <c r="G175" s="270"/>
      <c r="H175" s="270"/>
      <c r="I175" s="270"/>
      <c r="J175" s="271"/>
      <c r="K175" s="410">
        <f>SUM(K158:K174)</f>
        <v>67.03</v>
      </c>
      <c r="L175" s="23"/>
      <c r="O175" s="129"/>
      <c r="P175" s="129"/>
      <c r="Q175" s="129"/>
      <c r="R175" s="129"/>
      <c r="S175" s="129"/>
      <c r="T175" s="129"/>
    </row>
    <row r="176" spans="1:20" s="346" customFormat="1" ht="18" customHeight="1" x14ac:dyDescent="0.25">
      <c r="A176" s="284"/>
      <c r="B176" s="422"/>
      <c r="C176" s="423"/>
      <c r="D176" s="347"/>
      <c r="E176" s="270"/>
      <c r="F176" s="270"/>
      <c r="G176" s="270"/>
      <c r="H176" s="270"/>
      <c r="I176" s="270"/>
      <c r="J176" s="271"/>
      <c r="K176" s="410"/>
      <c r="L176" s="23"/>
      <c r="O176" s="129"/>
      <c r="P176" s="129"/>
      <c r="Q176" s="129"/>
      <c r="R176" s="129"/>
      <c r="S176" s="129"/>
      <c r="T176" s="129"/>
    </row>
    <row r="177" spans="1:20" s="346" customFormat="1" ht="18" customHeight="1" x14ac:dyDescent="0.25">
      <c r="A177" s="284"/>
      <c r="B177" s="411" t="str">
        <f>'Planila Orçamentária'!C32</f>
        <v xml:space="preserve">Revestimento Cerâmico </v>
      </c>
      <c r="C177" s="423"/>
      <c r="D177" s="347"/>
      <c r="E177" s="270"/>
      <c r="F177" s="270"/>
      <c r="G177" s="270"/>
      <c r="H177" s="270"/>
      <c r="I177" s="270"/>
      <c r="J177" s="271"/>
      <c r="K177" s="410"/>
      <c r="L177" s="23"/>
      <c r="O177" s="129"/>
      <c r="P177" s="129"/>
      <c r="Q177" s="129"/>
      <c r="R177" s="129"/>
      <c r="S177" s="129"/>
      <c r="T177" s="129"/>
    </row>
    <row r="178" spans="1:20" s="346" customFormat="1" ht="18" customHeight="1" x14ac:dyDescent="0.25">
      <c r="A178" s="284"/>
      <c r="B178" s="422"/>
      <c r="C178" s="423"/>
      <c r="D178" s="347" t="s">
        <v>279</v>
      </c>
      <c r="E178" s="270"/>
      <c r="F178" s="270"/>
      <c r="G178" s="270">
        <v>0</v>
      </c>
      <c r="H178" s="270">
        <v>2.1</v>
      </c>
      <c r="I178" s="270">
        <f>G178*H178</f>
        <v>0</v>
      </c>
      <c r="J178" s="271"/>
      <c r="K178" s="409">
        <f>I178</f>
        <v>0</v>
      </c>
      <c r="L178" s="23"/>
      <c r="O178" s="129"/>
      <c r="P178" s="129"/>
      <c r="Q178" s="129"/>
      <c r="R178" s="129"/>
      <c r="S178" s="129"/>
      <c r="T178" s="129"/>
    </row>
    <row r="179" spans="1:20" s="346" customFormat="1" ht="18" customHeight="1" x14ac:dyDescent="0.25">
      <c r="A179" s="284"/>
      <c r="B179" s="422"/>
      <c r="C179" s="423"/>
      <c r="D179" s="347" t="s">
        <v>280</v>
      </c>
      <c r="E179" s="270"/>
      <c r="F179" s="270"/>
      <c r="G179" s="270">
        <v>0</v>
      </c>
      <c r="H179" s="270">
        <v>2.1</v>
      </c>
      <c r="I179" s="270">
        <f t="shared" ref="I179:I194" si="12">G179*H179</f>
        <v>0</v>
      </c>
      <c r="J179" s="271"/>
      <c r="K179" s="409">
        <f t="shared" ref="K179:K194" si="13">I179</f>
        <v>0</v>
      </c>
      <c r="L179" s="23"/>
      <c r="O179" s="129"/>
      <c r="P179" s="129"/>
      <c r="Q179" s="129"/>
      <c r="R179" s="129"/>
      <c r="S179" s="129"/>
      <c r="T179" s="129"/>
    </row>
    <row r="180" spans="1:20" s="346" customFormat="1" ht="18" customHeight="1" x14ac:dyDescent="0.25">
      <c r="A180" s="284"/>
      <c r="B180" s="422"/>
      <c r="C180" s="423"/>
      <c r="D180" s="347" t="s">
        <v>281</v>
      </c>
      <c r="E180" s="270"/>
      <c r="F180" s="270"/>
      <c r="G180" s="270">
        <v>0</v>
      </c>
      <c r="H180" s="270">
        <v>2.1</v>
      </c>
      <c r="I180" s="270">
        <f t="shared" si="12"/>
        <v>0</v>
      </c>
      <c r="J180" s="271"/>
      <c r="K180" s="409">
        <f t="shared" si="13"/>
        <v>0</v>
      </c>
      <c r="L180" s="23"/>
      <c r="O180" s="129"/>
      <c r="P180" s="129"/>
      <c r="Q180" s="129"/>
      <c r="R180" s="129"/>
      <c r="S180" s="129"/>
      <c r="T180" s="129"/>
    </row>
    <row r="181" spans="1:20" s="346" customFormat="1" ht="18" customHeight="1" x14ac:dyDescent="0.25">
      <c r="A181" s="284"/>
      <c r="B181" s="422"/>
      <c r="C181" s="423"/>
      <c r="D181" s="347" t="s">
        <v>282</v>
      </c>
      <c r="E181" s="270"/>
      <c r="F181" s="270"/>
      <c r="G181" s="270">
        <v>5.69</v>
      </c>
      <c r="H181" s="270">
        <v>2.1</v>
      </c>
      <c r="I181" s="270">
        <f t="shared" si="12"/>
        <v>11.949000000000002</v>
      </c>
      <c r="J181" s="271"/>
      <c r="K181" s="409">
        <f t="shared" si="13"/>
        <v>11.949000000000002</v>
      </c>
      <c r="L181" s="23"/>
      <c r="O181" s="129"/>
      <c r="P181" s="129"/>
      <c r="Q181" s="129"/>
      <c r="R181" s="129"/>
      <c r="S181" s="129"/>
      <c r="T181" s="129"/>
    </row>
    <row r="182" spans="1:20" s="346" customFormat="1" ht="18" customHeight="1" x14ac:dyDescent="0.25">
      <c r="A182" s="284"/>
      <c r="B182" s="422"/>
      <c r="C182" s="423"/>
      <c r="D182" s="347" t="s">
        <v>283</v>
      </c>
      <c r="E182" s="270"/>
      <c r="F182" s="270"/>
      <c r="G182" s="270">
        <v>0</v>
      </c>
      <c r="H182" s="270">
        <v>2.1</v>
      </c>
      <c r="I182" s="270">
        <f t="shared" si="12"/>
        <v>0</v>
      </c>
      <c r="J182" s="271"/>
      <c r="K182" s="409">
        <f t="shared" si="13"/>
        <v>0</v>
      </c>
      <c r="L182" s="23"/>
      <c r="O182" s="129"/>
      <c r="P182" s="129"/>
      <c r="Q182" s="129"/>
      <c r="R182" s="129"/>
      <c r="S182" s="129"/>
      <c r="T182" s="129"/>
    </row>
    <row r="183" spans="1:20" s="346" customFormat="1" ht="18" customHeight="1" x14ac:dyDescent="0.25">
      <c r="A183" s="284"/>
      <c r="B183" s="422"/>
      <c r="C183" s="423"/>
      <c r="D183" s="347" t="s">
        <v>325</v>
      </c>
      <c r="E183" s="270"/>
      <c r="F183" s="270"/>
      <c r="G183" s="270">
        <v>0</v>
      </c>
      <c r="H183" s="270">
        <v>2.1</v>
      </c>
      <c r="I183" s="270">
        <f t="shared" si="12"/>
        <v>0</v>
      </c>
      <c r="J183" s="271"/>
      <c r="K183" s="409">
        <f t="shared" si="13"/>
        <v>0</v>
      </c>
      <c r="L183" s="23"/>
      <c r="O183" s="129"/>
      <c r="P183" s="129"/>
      <c r="Q183" s="129"/>
      <c r="R183" s="129"/>
      <c r="S183" s="129"/>
      <c r="T183" s="129"/>
    </row>
    <row r="184" spans="1:20" s="346" customFormat="1" ht="18" customHeight="1" x14ac:dyDescent="0.25">
      <c r="A184" s="284"/>
      <c r="B184" s="422"/>
      <c r="C184" s="423"/>
      <c r="D184" s="347" t="s">
        <v>284</v>
      </c>
      <c r="E184" s="270"/>
      <c r="F184" s="270"/>
      <c r="G184" s="270">
        <v>0</v>
      </c>
      <c r="H184" s="270">
        <v>2.1</v>
      </c>
      <c r="I184" s="270">
        <f t="shared" si="12"/>
        <v>0</v>
      </c>
      <c r="J184" s="271"/>
      <c r="K184" s="409">
        <f t="shared" si="13"/>
        <v>0</v>
      </c>
      <c r="L184" s="23"/>
      <c r="O184" s="129"/>
      <c r="P184" s="129"/>
      <c r="Q184" s="129"/>
      <c r="R184" s="129"/>
      <c r="S184" s="129"/>
      <c r="T184" s="129"/>
    </row>
    <row r="185" spans="1:20" s="346" customFormat="1" ht="18" customHeight="1" x14ac:dyDescent="0.25">
      <c r="A185" s="284"/>
      <c r="B185" s="422"/>
      <c r="C185" s="423"/>
      <c r="D185" s="347" t="s">
        <v>324</v>
      </c>
      <c r="E185" s="270"/>
      <c r="F185" s="270"/>
      <c r="G185" s="270">
        <v>0</v>
      </c>
      <c r="H185" s="270">
        <v>2.1</v>
      </c>
      <c r="I185" s="270">
        <f t="shared" si="12"/>
        <v>0</v>
      </c>
      <c r="J185" s="271"/>
      <c r="K185" s="409">
        <f t="shared" si="13"/>
        <v>0</v>
      </c>
      <c r="L185" s="23"/>
      <c r="O185" s="129"/>
      <c r="P185" s="129"/>
      <c r="Q185" s="129"/>
      <c r="R185" s="129"/>
      <c r="S185" s="129"/>
      <c r="T185" s="129"/>
    </row>
    <row r="186" spans="1:20" s="346" customFormat="1" ht="18" customHeight="1" x14ac:dyDescent="0.25">
      <c r="A186" s="284"/>
      <c r="B186" s="422"/>
      <c r="C186" s="423"/>
      <c r="D186" s="347" t="s">
        <v>326</v>
      </c>
      <c r="E186" s="270"/>
      <c r="F186" s="270"/>
      <c r="G186" s="270">
        <v>0</v>
      </c>
      <c r="H186" s="270">
        <v>2.1</v>
      </c>
      <c r="I186" s="270">
        <f t="shared" si="12"/>
        <v>0</v>
      </c>
      <c r="J186" s="271"/>
      <c r="K186" s="409">
        <f t="shared" si="13"/>
        <v>0</v>
      </c>
      <c r="L186" s="23"/>
      <c r="O186" s="129"/>
      <c r="P186" s="129"/>
      <c r="Q186" s="129"/>
      <c r="R186" s="129"/>
      <c r="S186" s="129"/>
      <c r="T186" s="129"/>
    </row>
    <row r="187" spans="1:20" s="346" customFormat="1" ht="18" customHeight="1" x14ac:dyDescent="0.25">
      <c r="A187" s="284"/>
      <c r="B187" s="422"/>
      <c r="C187" s="423"/>
      <c r="D187" s="347" t="s">
        <v>238</v>
      </c>
      <c r="E187" s="270"/>
      <c r="F187" s="270"/>
      <c r="G187" s="270">
        <v>0</v>
      </c>
      <c r="H187" s="270">
        <v>2.1</v>
      </c>
      <c r="I187" s="270">
        <f t="shared" si="12"/>
        <v>0</v>
      </c>
      <c r="J187" s="271"/>
      <c r="K187" s="409">
        <f t="shared" si="13"/>
        <v>0</v>
      </c>
      <c r="L187" s="23"/>
      <c r="O187" s="129"/>
      <c r="P187" s="129"/>
      <c r="Q187" s="129"/>
      <c r="R187" s="129"/>
      <c r="S187" s="129"/>
      <c r="T187" s="129"/>
    </row>
    <row r="188" spans="1:20" s="346" customFormat="1" ht="18" customHeight="1" x14ac:dyDescent="0.25">
      <c r="A188" s="284"/>
      <c r="B188" s="422"/>
      <c r="C188" s="423"/>
      <c r="D188" s="347" t="s">
        <v>285</v>
      </c>
      <c r="E188" s="270"/>
      <c r="F188" s="270"/>
      <c r="G188" s="270">
        <v>0</v>
      </c>
      <c r="H188" s="270">
        <v>2.1</v>
      </c>
      <c r="I188" s="270">
        <f t="shared" si="12"/>
        <v>0</v>
      </c>
      <c r="J188" s="271"/>
      <c r="K188" s="409">
        <f t="shared" si="13"/>
        <v>0</v>
      </c>
      <c r="L188" s="23"/>
      <c r="O188" s="129"/>
      <c r="P188" s="129"/>
      <c r="Q188" s="129"/>
      <c r="R188" s="129"/>
      <c r="S188" s="129"/>
      <c r="T188" s="129"/>
    </row>
    <row r="189" spans="1:20" s="346" customFormat="1" ht="18" customHeight="1" x14ac:dyDescent="0.25">
      <c r="A189" s="284"/>
      <c r="B189" s="422"/>
      <c r="C189" s="423"/>
      <c r="D189" s="347" t="s">
        <v>323</v>
      </c>
      <c r="E189" s="270"/>
      <c r="F189" s="270"/>
      <c r="G189" s="270">
        <v>0</v>
      </c>
      <c r="H189" s="270">
        <v>2.1</v>
      </c>
      <c r="I189" s="270">
        <f t="shared" si="12"/>
        <v>0</v>
      </c>
      <c r="J189" s="271"/>
      <c r="K189" s="409">
        <f t="shared" si="13"/>
        <v>0</v>
      </c>
      <c r="L189" s="23"/>
      <c r="O189" s="129"/>
      <c r="P189" s="129"/>
      <c r="Q189" s="129"/>
      <c r="R189" s="129"/>
      <c r="S189" s="129"/>
      <c r="T189" s="129"/>
    </row>
    <row r="190" spans="1:20" s="346" customFormat="1" ht="18" customHeight="1" x14ac:dyDescent="0.25">
      <c r="A190" s="284"/>
      <c r="B190" s="422"/>
      <c r="C190" s="423"/>
      <c r="D190" s="347" t="s">
        <v>322</v>
      </c>
      <c r="E190" s="270"/>
      <c r="F190" s="270"/>
      <c r="G190" s="270">
        <v>0</v>
      </c>
      <c r="H190" s="270">
        <v>2.1</v>
      </c>
      <c r="I190" s="270">
        <f t="shared" si="12"/>
        <v>0</v>
      </c>
      <c r="J190" s="271"/>
      <c r="K190" s="409">
        <f t="shared" si="13"/>
        <v>0</v>
      </c>
      <c r="L190" s="23"/>
      <c r="O190" s="129"/>
      <c r="P190" s="129"/>
      <c r="Q190" s="129"/>
      <c r="R190" s="129"/>
      <c r="S190" s="129"/>
      <c r="T190" s="129"/>
    </row>
    <row r="191" spans="1:20" s="346" customFormat="1" ht="18" customHeight="1" x14ac:dyDescent="0.25">
      <c r="A191" s="284"/>
      <c r="B191" s="422"/>
      <c r="C191" s="423"/>
      <c r="D191" s="347" t="s">
        <v>321</v>
      </c>
      <c r="E191" s="270"/>
      <c r="F191" s="270"/>
      <c r="G191" s="270">
        <v>0</v>
      </c>
      <c r="H191" s="270">
        <v>2.1</v>
      </c>
      <c r="I191" s="270">
        <f t="shared" si="12"/>
        <v>0</v>
      </c>
      <c r="J191" s="271"/>
      <c r="K191" s="409">
        <f t="shared" si="13"/>
        <v>0</v>
      </c>
      <c r="L191" s="23"/>
      <c r="O191" s="129"/>
      <c r="P191" s="129"/>
      <c r="Q191" s="129"/>
      <c r="R191" s="129"/>
      <c r="S191" s="129"/>
      <c r="T191" s="129"/>
    </row>
    <row r="192" spans="1:20" s="346" customFormat="1" ht="18" customHeight="1" x14ac:dyDescent="0.25">
      <c r="A192" s="284"/>
      <c r="B192" s="422"/>
      <c r="C192" s="423"/>
      <c r="D192" s="347" t="s">
        <v>320</v>
      </c>
      <c r="E192" s="270"/>
      <c r="F192" s="270"/>
      <c r="G192" s="270">
        <v>0</v>
      </c>
      <c r="H192" s="270">
        <v>2.1</v>
      </c>
      <c r="I192" s="270">
        <f t="shared" si="12"/>
        <v>0</v>
      </c>
      <c r="J192" s="271"/>
      <c r="K192" s="409">
        <f t="shared" si="13"/>
        <v>0</v>
      </c>
      <c r="L192" s="23"/>
      <c r="O192" s="129"/>
      <c r="P192" s="129"/>
      <c r="Q192" s="129"/>
      <c r="R192" s="129"/>
      <c r="S192" s="129"/>
      <c r="T192" s="129"/>
    </row>
    <row r="193" spans="1:20" s="346" customFormat="1" ht="18" customHeight="1" x14ac:dyDescent="0.25">
      <c r="A193" s="284"/>
      <c r="B193" s="422"/>
      <c r="C193" s="423"/>
      <c r="D193" s="347" t="s">
        <v>319</v>
      </c>
      <c r="E193" s="270"/>
      <c r="F193" s="270"/>
      <c r="G193" s="270">
        <v>0</v>
      </c>
      <c r="H193" s="270">
        <v>2.1</v>
      </c>
      <c r="I193" s="270">
        <f t="shared" si="12"/>
        <v>0</v>
      </c>
      <c r="J193" s="271"/>
      <c r="K193" s="409">
        <f t="shared" si="13"/>
        <v>0</v>
      </c>
      <c r="L193" s="23"/>
      <c r="O193" s="129"/>
      <c r="P193" s="129"/>
      <c r="Q193" s="129"/>
      <c r="R193" s="129"/>
      <c r="S193" s="129"/>
      <c r="T193" s="129"/>
    </row>
    <row r="194" spans="1:20" s="346" customFormat="1" ht="18" customHeight="1" x14ac:dyDescent="0.25">
      <c r="A194" s="284"/>
      <c r="B194" s="422"/>
      <c r="C194" s="423"/>
      <c r="D194" s="347" t="s">
        <v>378</v>
      </c>
      <c r="E194" s="270"/>
      <c r="F194" s="270"/>
      <c r="G194" s="270">
        <v>0</v>
      </c>
      <c r="H194" s="270">
        <v>2.1</v>
      </c>
      <c r="I194" s="270">
        <f t="shared" si="12"/>
        <v>0</v>
      </c>
      <c r="J194" s="271"/>
      <c r="K194" s="409">
        <f t="shared" si="13"/>
        <v>0</v>
      </c>
      <c r="L194" s="23"/>
      <c r="O194" s="129"/>
      <c r="P194" s="129"/>
      <c r="Q194" s="129"/>
      <c r="R194" s="129"/>
      <c r="S194" s="129"/>
      <c r="T194" s="129"/>
    </row>
    <row r="195" spans="1:20" s="346" customFormat="1" ht="18" customHeight="1" x14ac:dyDescent="0.25">
      <c r="A195" s="284"/>
      <c r="B195" s="422"/>
      <c r="C195" s="423"/>
      <c r="D195" s="347"/>
      <c r="E195" s="270"/>
      <c r="F195" s="270"/>
      <c r="G195" s="270"/>
      <c r="H195" s="270"/>
      <c r="I195" s="270"/>
      <c r="J195" s="271"/>
      <c r="K195" s="410">
        <f>SUM(K178:K194)</f>
        <v>11.949000000000002</v>
      </c>
      <c r="L195" s="23"/>
      <c r="O195" s="129"/>
      <c r="P195" s="129"/>
      <c r="Q195" s="129"/>
      <c r="R195" s="129"/>
      <c r="S195" s="129"/>
      <c r="T195" s="129"/>
    </row>
    <row r="196" spans="1:20" s="346" customFormat="1" ht="18" customHeight="1" x14ac:dyDescent="0.25">
      <c r="A196" s="284"/>
      <c r="B196" s="411" t="str">
        <f>'Planila Orçamentária'!C33</f>
        <v>Textura Acrilica</v>
      </c>
      <c r="C196" s="423"/>
      <c r="D196" s="347"/>
      <c r="E196" s="270"/>
      <c r="F196" s="270"/>
      <c r="G196" s="270"/>
      <c r="H196" s="270"/>
      <c r="I196" s="270"/>
      <c r="J196" s="271"/>
      <c r="K196" s="410"/>
      <c r="L196" s="23"/>
      <c r="O196" s="129"/>
      <c r="P196" s="129"/>
      <c r="Q196" s="129"/>
      <c r="R196" s="129"/>
      <c r="S196" s="129"/>
      <c r="T196" s="129"/>
    </row>
    <row r="197" spans="1:20" s="346" customFormat="1" ht="18" customHeight="1" x14ac:dyDescent="0.25">
      <c r="A197" s="284"/>
      <c r="B197" s="422"/>
      <c r="C197" s="423"/>
      <c r="D197" s="347" t="s">
        <v>279</v>
      </c>
      <c r="E197" s="270"/>
      <c r="F197" s="270"/>
      <c r="G197" s="270">
        <v>0</v>
      </c>
      <c r="H197" s="270">
        <v>3</v>
      </c>
      <c r="I197" s="270">
        <f>G197*H197</f>
        <v>0</v>
      </c>
      <c r="J197" s="271"/>
      <c r="K197" s="409">
        <f>I197</f>
        <v>0</v>
      </c>
      <c r="L197" s="23"/>
      <c r="O197" s="129"/>
      <c r="P197" s="129"/>
      <c r="Q197" s="129"/>
      <c r="R197" s="129"/>
      <c r="S197" s="129"/>
      <c r="T197" s="129"/>
    </row>
    <row r="198" spans="1:20" s="346" customFormat="1" ht="18" customHeight="1" x14ac:dyDescent="0.25">
      <c r="A198" s="284"/>
      <c r="B198" s="422"/>
      <c r="C198" s="423"/>
      <c r="D198" s="347" t="s">
        <v>280</v>
      </c>
      <c r="E198" s="270"/>
      <c r="F198" s="270"/>
      <c r="G198" s="270">
        <v>0</v>
      </c>
      <c r="H198" s="270">
        <v>3</v>
      </c>
      <c r="I198" s="270">
        <f t="shared" ref="I198:I213" si="14">G198*H198</f>
        <v>0</v>
      </c>
      <c r="J198" s="271"/>
      <c r="K198" s="409">
        <f t="shared" ref="K198:K213" si="15">I198</f>
        <v>0</v>
      </c>
      <c r="L198" s="23"/>
      <c r="O198" s="129"/>
      <c r="P198" s="129"/>
      <c r="Q198" s="129"/>
      <c r="R198" s="129"/>
      <c r="S198" s="129"/>
      <c r="T198" s="129"/>
    </row>
    <row r="199" spans="1:20" s="346" customFormat="1" ht="18" customHeight="1" x14ac:dyDescent="0.25">
      <c r="A199" s="284"/>
      <c r="B199" s="422"/>
      <c r="C199" s="423"/>
      <c r="D199" s="347" t="s">
        <v>281</v>
      </c>
      <c r="E199" s="270"/>
      <c r="F199" s="270"/>
      <c r="G199" s="270">
        <v>0</v>
      </c>
      <c r="H199" s="270">
        <v>3</v>
      </c>
      <c r="I199" s="270">
        <f t="shared" si="14"/>
        <v>0</v>
      </c>
      <c r="J199" s="271"/>
      <c r="K199" s="409">
        <f t="shared" si="15"/>
        <v>0</v>
      </c>
      <c r="L199" s="23"/>
      <c r="O199" s="129"/>
      <c r="P199" s="129"/>
      <c r="Q199" s="129"/>
      <c r="R199" s="129"/>
      <c r="S199" s="129"/>
      <c r="T199" s="129"/>
    </row>
    <row r="200" spans="1:20" s="346" customFormat="1" ht="18" customHeight="1" x14ac:dyDescent="0.25">
      <c r="A200" s="284"/>
      <c r="B200" s="422"/>
      <c r="C200" s="423"/>
      <c r="D200" s="347" t="s">
        <v>282</v>
      </c>
      <c r="E200" s="270"/>
      <c r="F200" s="270"/>
      <c r="G200" s="270">
        <v>5.69</v>
      </c>
      <c r="H200" s="270">
        <v>3</v>
      </c>
      <c r="I200" s="270">
        <f t="shared" si="14"/>
        <v>17.07</v>
      </c>
      <c r="J200" s="271"/>
      <c r="K200" s="409">
        <f t="shared" si="15"/>
        <v>17.07</v>
      </c>
      <c r="L200" s="23"/>
      <c r="O200" s="129"/>
      <c r="P200" s="129"/>
      <c r="Q200" s="129"/>
      <c r="R200" s="129"/>
      <c r="S200" s="129"/>
      <c r="T200" s="129"/>
    </row>
    <row r="201" spans="1:20" s="346" customFormat="1" ht="18" customHeight="1" x14ac:dyDescent="0.25">
      <c r="A201" s="284"/>
      <c r="B201" s="422"/>
      <c r="C201" s="423"/>
      <c r="D201" s="347" t="s">
        <v>283</v>
      </c>
      <c r="E201" s="270"/>
      <c r="F201" s="270"/>
      <c r="G201" s="270">
        <v>0</v>
      </c>
      <c r="H201" s="270">
        <v>3</v>
      </c>
      <c r="I201" s="270">
        <f t="shared" si="14"/>
        <v>0</v>
      </c>
      <c r="J201" s="271"/>
      <c r="K201" s="409">
        <f t="shared" si="15"/>
        <v>0</v>
      </c>
      <c r="L201" s="23"/>
      <c r="O201" s="129"/>
      <c r="P201" s="129"/>
      <c r="Q201" s="129"/>
      <c r="R201" s="129"/>
      <c r="S201" s="129"/>
      <c r="T201" s="129"/>
    </row>
    <row r="202" spans="1:20" s="346" customFormat="1" ht="18" customHeight="1" x14ac:dyDescent="0.25">
      <c r="A202" s="284"/>
      <c r="B202" s="422"/>
      <c r="C202" s="423"/>
      <c r="D202" s="347" t="s">
        <v>325</v>
      </c>
      <c r="E202" s="270"/>
      <c r="F202" s="270"/>
      <c r="G202" s="270">
        <v>0</v>
      </c>
      <c r="H202" s="270">
        <v>3</v>
      </c>
      <c r="I202" s="270">
        <f t="shared" si="14"/>
        <v>0</v>
      </c>
      <c r="J202" s="271"/>
      <c r="K202" s="409">
        <f t="shared" si="15"/>
        <v>0</v>
      </c>
      <c r="L202" s="23"/>
      <c r="O202" s="129"/>
      <c r="P202" s="129"/>
      <c r="Q202" s="129"/>
      <c r="R202" s="129"/>
      <c r="S202" s="129"/>
      <c r="T202" s="129"/>
    </row>
    <row r="203" spans="1:20" s="346" customFormat="1" ht="18" customHeight="1" x14ac:dyDescent="0.25">
      <c r="A203" s="284"/>
      <c r="B203" s="422"/>
      <c r="C203" s="423"/>
      <c r="D203" s="347" t="s">
        <v>284</v>
      </c>
      <c r="E203" s="270"/>
      <c r="F203" s="270"/>
      <c r="G203" s="270">
        <v>0</v>
      </c>
      <c r="H203" s="270">
        <v>3</v>
      </c>
      <c r="I203" s="270">
        <f t="shared" si="14"/>
        <v>0</v>
      </c>
      <c r="J203" s="271"/>
      <c r="K203" s="409">
        <f t="shared" si="15"/>
        <v>0</v>
      </c>
      <c r="L203" s="23"/>
      <c r="O203" s="129"/>
      <c r="P203" s="129"/>
      <c r="Q203" s="129"/>
      <c r="R203" s="129"/>
      <c r="S203" s="129"/>
      <c r="T203" s="129"/>
    </row>
    <row r="204" spans="1:20" s="346" customFormat="1" ht="18" customHeight="1" x14ac:dyDescent="0.25">
      <c r="A204" s="284"/>
      <c r="B204" s="422"/>
      <c r="C204" s="423"/>
      <c r="D204" s="347" t="s">
        <v>324</v>
      </c>
      <c r="E204" s="270"/>
      <c r="F204" s="270"/>
      <c r="G204" s="270">
        <v>0</v>
      </c>
      <c r="H204" s="270">
        <v>3</v>
      </c>
      <c r="I204" s="270">
        <f t="shared" si="14"/>
        <v>0</v>
      </c>
      <c r="J204" s="271"/>
      <c r="K204" s="409">
        <f t="shared" si="15"/>
        <v>0</v>
      </c>
      <c r="L204" s="23"/>
      <c r="O204" s="129"/>
      <c r="P204" s="129"/>
      <c r="Q204" s="129"/>
      <c r="R204" s="129"/>
      <c r="S204" s="129"/>
      <c r="T204" s="129"/>
    </row>
    <row r="205" spans="1:20" s="346" customFormat="1" ht="18" customHeight="1" x14ac:dyDescent="0.25">
      <c r="A205" s="284"/>
      <c r="B205" s="422"/>
      <c r="C205" s="423"/>
      <c r="D205" s="347" t="s">
        <v>326</v>
      </c>
      <c r="E205" s="270"/>
      <c r="F205" s="270"/>
      <c r="G205" s="270">
        <v>0</v>
      </c>
      <c r="H205" s="270">
        <v>3</v>
      </c>
      <c r="I205" s="270">
        <f t="shared" si="14"/>
        <v>0</v>
      </c>
      <c r="J205" s="271"/>
      <c r="K205" s="409">
        <f t="shared" si="15"/>
        <v>0</v>
      </c>
      <c r="L205" s="23"/>
      <c r="O205" s="129"/>
      <c r="P205" s="129"/>
      <c r="Q205" s="129"/>
      <c r="R205" s="129"/>
      <c r="S205" s="129"/>
      <c r="T205" s="129"/>
    </row>
    <row r="206" spans="1:20" s="346" customFormat="1" ht="18" customHeight="1" x14ac:dyDescent="0.25">
      <c r="A206" s="284"/>
      <c r="B206" s="422"/>
      <c r="C206" s="423"/>
      <c r="D206" s="347" t="s">
        <v>238</v>
      </c>
      <c r="E206" s="270"/>
      <c r="F206" s="270"/>
      <c r="G206" s="270">
        <v>0</v>
      </c>
      <c r="H206" s="270">
        <v>3</v>
      </c>
      <c r="I206" s="270">
        <f t="shared" si="14"/>
        <v>0</v>
      </c>
      <c r="J206" s="271"/>
      <c r="K206" s="409">
        <f t="shared" si="15"/>
        <v>0</v>
      </c>
      <c r="L206" s="23"/>
      <c r="O206" s="129"/>
      <c r="P206" s="129"/>
      <c r="Q206" s="129"/>
      <c r="R206" s="129"/>
      <c r="S206" s="129"/>
      <c r="T206" s="129"/>
    </row>
    <row r="207" spans="1:20" s="346" customFormat="1" ht="18" customHeight="1" x14ac:dyDescent="0.25">
      <c r="A207" s="284"/>
      <c r="B207" s="422"/>
      <c r="C207" s="423"/>
      <c r="D207" s="347" t="s">
        <v>285</v>
      </c>
      <c r="E207" s="270"/>
      <c r="F207" s="270"/>
      <c r="G207" s="270">
        <v>0</v>
      </c>
      <c r="H207" s="270">
        <v>3</v>
      </c>
      <c r="I207" s="270">
        <f t="shared" si="14"/>
        <v>0</v>
      </c>
      <c r="J207" s="271"/>
      <c r="K207" s="409">
        <f t="shared" si="15"/>
        <v>0</v>
      </c>
      <c r="L207" s="23"/>
      <c r="O207" s="129"/>
      <c r="P207" s="129"/>
      <c r="Q207" s="129"/>
      <c r="R207" s="129"/>
      <c r="S207" s="129"/>
      <c r="T207" s="129"/>
    </row>
    <row r="208" spans="1:20" s="346" customFormat="1" ht="18" customHeight="1" x14ac:dyDescent="0.25">
      <c r="A208" s="284"/>
      <c r="B208" s="422"/>
      <c r="C208" s="423"/>
      <c r="D208" s="347" t="s">
        <v>323</v>
      </c>
      <c r="E208" s="270"/>
      <c r="F208" s="270"/>
      <c r="G208" s="270">
        <v>0</v>
      </c>
      <c r="H208" s="270">
        <v>3</v>
      </c>
      <c r="I208" s="270">
        <f t="shared" si="14"/>
        <v>0</v>
      </c>
      <c r="J208" s="271"/>
      <c r="K208" s="409">
        <f t="shared" si="15"/>
        <v>0</v>
      </c>
      <c r="L208" s="23"/>
      <c r="O208" s="129"/>
      <c r="P208" s="129"/>
      <c r="Q208" s="129"/>
      <c r="R208" s="129"/>
      <c r="S208" s="129"/>
      <c r="T208" s="129"/>
    </row>
    <row r="209" spans="1:20" s="346" customFormat="1" ht="18" customHeight="1" x14ac:dyDescent="0.25">
      <c r="A209" s="284"/>
      <c r="B209" s="422"/>
      <c r="C209" s="423"/>
      <c r="D209" s="347" t="s">
        <v>322</v>
      </c>
      <c r="E209" s="270"/>
      <c r="F209" s="270"/>
      <c r="G209" s="270">
        <v>0</v>
      </c>
      <c r="H209" s="270">
        <v>3</v>
      </c>
      <c r="I209" s="270">
        <f t="shared" si="14"/>
        <v>0</v>
      </c>
      <c r="J209" s="271"/>
      <c r="K209" s="409">
        <f t="shared" si="15"/>
        <v>0</v>
      </c>
      <c r="L209" s="23"/>
      <c r="O209" s="129"/>
      <c r="P209" s="129"/>
      <c r="Q209" s="129"/>
      <c r="R209" s="129"/>
      <c r="S209" s="129"/>
      <c r="T209" s="129"/>
    </row>
    <row r="210" spans="1:20" s="346" customFormat="1" ht="18" customHeight="1" x14ac:dyDescent="0.25">
      <c r="A210" s="284"/>
      <c r="B210" s="422"/>
      <c r="C210" s="423"/>
      <c r="D210" s="347" t="s">
        <v>321</v>
      </c>
      <c r="E210" s="270"/>
      <c r="F210" s="270"/>
      <c r="G210" s="270">
        <v>0</v>
      </c>
      <c r="H210" s="270">
        <v>3</v>
      </c>
      <c r="I210" s="270">
        <f t="shared" si="14"/>
        <v>0</v>
      </c>
      <c r="J210" s="271"/>
      <c r="K210" s="409">
        <f t="shared" si="15"/>
        <v>0</v>
      </c>
      <c r="L210" s="23"/>
      <c r="O210" s="129"/>
      <c r="P210" s="129"/>
      <c r="Q210" s="129"/>
      <c r="R210" s="129"/>
      <c r="S210" s="129"/>
      <c r="T210" s="129"/>
    </row>
    <row r="211" spans="1:20" s="346" customFormat="1" ht="18" customHeight="1" x14ac:dyDescent="0.25">
      <c r="A211" s="284"/>
      <c r="B211" s="422"/>
      <c r="C211" s="423"/>
      <c r="D211" s="347" t="s">
        <v>320</v>
      </c>
      <c r="E211" s="270"/>
      <c r="F211" s="270"/>
      <c r="G211" s="270">
        <v>0</v>
      </c>
      <c r="H211" s="270">
        <v>3</v>
      </c>
      <c r="I211" s="270">
        <f t="shared" si="14"/>
        <v>0</v>
      </c>
      <c r="J211" s="271"/>
      <c r="K211" s="409">
        <f t="shared" si="15"/>
        <v>0</v>
      </c>
      <c r="L211" s="23"/>
      <c r="O211" s="129"/>
      <c r="P211" s="129"/>
      <c r="Q211" s="129"/>
      <c r="R211" s="129"/>
      <c r="S211" s="129"/>
      <c r="T211" s="129"/>
    </row>
    <row r="212" spans="1:20" s="346" customFormat="1" ht="18" customHeight="1" x14ac:dyDescent="0.25">
      <c r="A212" s="284"/>
      <c r="B212" s="422"/>
      <c r="C212" s="423"/>
      <c r="D212" s="347" t="s">
        <v>319</v>
      </c>
      <c r="E212" s="270"/>
      <c r="F212" s="270"/>
      <c r="G212" s="270">
        <v>0</v>
      </c>
      <c r="H212" s="270">
        <v>3</v>
      </c>
      <c r="I212" s="270">
        <f t="shared" si="14"/>
        <v>0</v>
      </c>
      <c r="J212" s="271"/>
      <c r="K212" s="409">
        <f t="shared" si="15"/>
        <v>0</v>
      </c>
      <c r="L212" s="23"/>
      <c r="O212" s="129"/>
      <c r="P212" s="129"/>
      <c r="Q212" s="129"/>
      <c r="R212" s="129"/>
      <c r="S212" s="129"/>
      <c r="T212" s="129"/>
    </row>
    <row r="213" spans="1:20" s="346" customFormat="1" ht="18" customHeight="1" x14ac:dyDescent="0.25">
      <c r="A213" s="284"/>
      <c r="B213" s="422"/>
      <c r="C213" s="423"/>
      <c r="D213" s="347" t="s">
        <v>378</v>
      </c>
      <c r="E213" s="270"/>
      <c r="F213" s="270"/>
      <c r="G213" s="270">
        <v>47.3</v>
      </c>
      <c r="H213" s="270">
        <v>3</v>
      </c>
      <c r="I213" s="270">
        <f t="shared" si="14"/>
        <v>141.89999999999998</v>
      </c>
      <c r="J213" s="271"/>
      <c r="K213" s="409">
        <f t="shared" si="15"/>
        <v>141.89999999999998</v>
      </c>
      <c r="L213" s="23"/>
      <c r="O213" s="129"/>
      <c r="P213" s="129"/>
      <c r="Q213" s="129"/>
      <c r="R213" s="129"/>
      <c r="S213" s="129"/>
      <c r="T213" s="129"/>
    </row>
    <row r="214" spans="1:20" s="346" customFormat="1" ht="18" customHeight="1" x14ac:dyDescent="0.25">
      <c r="A214" s="284"/>
      <c r="B214" s="422"/>
      <c r="C214" s="423"/>
      <c r="D214" s="347"/>
      <c r="E214" s="270"/>
      <c r="F214" s="270"/>
      <c r="G214" s="270"/>
      <c r="H214" s="270"/>
      <c r="I214" s="270"/>
      <c r="J214" s="271"/>
      <c r="K214" s="410">
        <f>SUM(K197:K213)</f>
        <v>158.96999999999997</v>
      </c>
      <c r="L214" s="23"/>
      <c r="O214" s="129"/>
      <c r="P214" s="129"/>
      <c r="Q214" s="129"/>
      <c r="R214" s="129"/>
      <c r="S214" s="129"/>
      <c r="T214" s="129"/>
    </row>
    <row r="215" spans="1:20" s="346" customFormat="1" ht="18" x14ac:dyDescent="0.25">
      <c r="A215" s="284"/>
      <c r="B215" s="405" t="str">
        <f>'Planila Orçamentária'!C34</f>
        <v>TETO</v>
      </c>
      <c r="C215" s="265"/>
      <c r="D215" s="263"/>
      <c r="E215" s="264"/>
      <c r="F215" s="264"/>
      <c r="G215" s="264"/>
      <c r="H215" s="264"/>
      <c r="I215" s="264"/>
      <c r="J215" s="264"/>
      <c r="K215" s="406"/>
      <c r="L215" s="23"/>
      <c r="O215" s="129"/>
      <c r="P215" s="129"/>
      <c r="Q215" s="129"/>
      <c r="R215" s="129"/>
      <c r="S215" s="129"/>
      <c r="T215" s="129"/>
    </row>
    <row r="216" spans="1:20" s="346" customFormat="1" ht="18" customHeight="1" x14ac:dyDescent="0.25">
      <c r="A216" s="284"/>
      <c r="B216" s="411" t="str">
        <f>'Planila Orçamentária'!C35</f>
        <v xml:space="preserve">Forro de gesso </v>
      </c>
      <c r="C216" s="374"/>
      <c r="D216" s="347"/>
      <c r="E216" s="270"/>
      <c r="F216" s="270"/>
      <c r="G216" s="270"/>
      <c r="H216" s="270"/>
      <c r="I216" s="270"/>
      <c r="J216" s="271"/>
      <c r="K216" s="410"/>
      <c r="L216" s="23"/>
      <c r="O216" s="129"/>
      <c r="P216" s="129"/>
      <c r="Q216" s="129"/>
      <c r="R216" s="129"/>
      <c r="S216" s="129"/>
      <c r="T216" s="129"/>
    </row>
    <row r="217" spans="1:20" s="346" customFormat="1" ht="18" customHeight="1" x14ac:dyDescent="0.25">
      <c r="A217" s="284"/>
      <c r="B217" s="412"/>
      <c r="C217" s="374"/>
      <c r="D217" s="347" t="s">
        <v>279</v>
      </c>
      <c r="E217" s="270"/>
      <c r="F217" s="270"/>
      <c r="G217" s="270">
        <v>16.670000000000002</v>
      </c>
      <c r="H217" s="270"/>
      <c r="I217" s="270">
        <v>0</v>
      </c>
      <c r="J217" s="271"/>
      <c r="K217" s="409">
        <f t="shared" ref="K217:K233" si="16">I217</f>
        <v>0</v>
      </c>
      <c r="L217" s="23"/>
      <c r="O217" s="129"/>
      <c r="P217" s="129"/>
      <c r="Q217" s="129"/>
      <c r="R217" s="129"/>
      <c r="S217" s="129"/>
      <c r="T217" s="129"/>
    </row>
    <row r="218" spans="1:20" s="346" customFormat="1" ht="18" customHeight="1" x14ac:dyDescent="0.25">
      <c r="A218" s="284"/>
      <c r="B218" s="412"/>
      <c r="C218" s="374"/>
      <c r="D218" s="347" t="s">
        <v>280</v>
      </c>
      <c r="E218" s="270"/>
      <c r="F218" s="270"/>
      <c r="G218" s="270">
        <v>21.87</v>
      </c>
      <c r="H218" s="270"/>
      <c r="I218" s="270">
        <v>0</v>
      </c>
      <c r="J218" s="271"/>
      <c r="K218" s="409">
        <f t="shared" si="16"/>
        <v>0</v>
      </c>
      <c r="L218" s="23"/>
      <c r="O218" s="129"/>
      <c r="P218" s="129"/>
      <c r="Q218" s="129"/>
      <c r="R218" s="129"/>
      <c r="S218" s="129"/>
      <c r="T218" s="129"/>
    </row>
    <row r="219" spans="1:20" s="346" customFormat="1" ht="18" customHeight="1" x14ac:dyDescent="0.25">
      <c r="A219" s="284"/>
      <c r="B219" s="412"/>
      <c r="C219" s="374"/>
      <c r="D219" s="347" t="s">
        <v>281</v>
      </c>
      <c r="E219" s="270"/>
      <c r="F219" s="270"/>
      <c r="G219" s="270">
        <v>5.54</v>
      </c>
      <c r="H219" s="270"/>
      <c r="I219" s="270">
        <v>0</v>
      </c>
      <c r="J219" s="271"/>
      <c r="K219" s="409">
        <f t="shared" si="16"/>
        <v>0</v>
      </c>
      <c r="L219" s="23"/>
      <c r="O219" s="129"/>
      <c r="P219" s="129"/>
      <c r="Q219" s="129"/>
      <c r="R219" s="129"/>
      <c r="S219" s="129"/>
      <c r="T219" s="129"/>
    </row>
    <row r="220" spans="1:20" s="346" customFormat="1" ht="18" customHeight="1" x14ac:dyDescent="0.25">
      <c r="A220" s="284"/>
      <c r="B220" s="412"/>
      <c r="C220" s="374"/>
      <c r="D220" s="347" t="s">
        <v>282</v>
      </c>
      <c r="E220" s="270"/>
      <c r="F220" s="270"/>
      <c r="G220" s="270">
        <v>5.69</v>
      </c>
      <c r="H220" s="270"/>
      <c r="I220" s="270">
        <v>0</v>
      </c>
      <c r="J220" s="271"/>
      <c r="K220" s="409">
        <f t="shared" si="16"/>
        <v>0</v>
      </c>
      <c r="L220" s="23"/>
      <c r="O220" s="129"/>
      <c r="P220" s="129"/>
      <c r="Q220" s="129"/>
      <c r="R220" s="129"/>
      <c r="S220" s="129"/>
      <c r="T220" s="129"/>
    </row>
    <row r="221" spans="1:20" s="346" customFormat="1" ht="18" customHeight="1" x14ac:dyDescent="0.25">
      <c r="A221" s="284"/>
      <c r="B221" s="412"/>
      <c r="C221" s="374"/>
      <c r="D221" s="347" t="s">
        <v>283</v>
      </c>
      <c r="E221" s="270"/>
      <c r="F221" s="270"/>
      <c r="G221" s="270">
        <v>13.679</v>
      </c>
      <c r="H221" s="270"/>
      <c r="I221" s="270">
        <v>9.83</v>
      </c>
      <c r="J221" s="271"/>
      <c r="K221" s="409">
        <f>I221</f>
        <v>9.83</v>
      </c>
      <c r="L221" s="23"/>
      <c r="O221" s="129"/>
      <c r="P221" s="129"/>
      <c r="Q221" s="129"/>
      <c r="R221" s="129"/>
      <c r="S221" s="129"/>
      <c r="T221" s="129"/>
    </row>
    <row r="222" spans="1:20" s="346" customFormat="1" ht="18" customHeight="1" x14ac:dyDescent="0.25">
      <c r="A222" s="284"/>
      <c r="B222" s="412"/>
      <c r="C222" s="374"/>
      <c r="D222" s="347" t="s">
        <v>325</v>
      </c>
      <c r="E222" s="270"/>
      <c r="F222" s="270"/>
      <c r="G222" s="270">
        <v>15</v>
      </c>
      <c r="H222" s="270"/>
      <c r="I222" s="270">
        <v>0</v>
      </c>
      <c r="J222" s="271"/>
      <c r="K222" s="409">
        <f t="shared" si="16"/>
        <v>0</v>
      </c>
      <c r="L222" s="23"/>
      <c r="O222" s="129"/>
      <c r="P222" s="129"/>
      <c r="Q222" s="129"/>
      <c r="R222" s="129"/>
      <c r="S222" s="129"/>
      <c r="T222" s="129"/>
    </row>
    <row r="223" spans="1:20" s="346" customFormat="1" ht="18" customHeight="1" x14ac:dyDescent="0.25">
      <c r="A223" s="284"/>
      <c r="B223" s="412"/>
      <c r="C223" s="374"/>
      <c r="D223" s="347" t="s">
        <v>284</v>
      </c>
      <c r="E223" s="270"/>
      <c r="F223" s="270"/>
      <c r="G223" s="270">
        <v>8.25</v>
      </c>
      <c r="H223" s="270"/>
      <c r="I223" s="270">
        <v>0</v>
      </c>
      <c r="J223" s="271"/>
      <c r="K223" s="409">
        <f t="shared" si="16"/>
        <v>0</v>
      </c>
      <c r="L223" s="23"/>
      <c r="O223" s="129"/>
      <c r="P223" s="129"/>
      <c r="Q223" s="129"/>
      <c r="R223" s="129"/>
      <c r="S223" s="129"/>
      <c r="T223" s="129"/>
    </row>
    <row r="224" spans="1:20" s="346" customFormat="1" ht="18" customHeight="1" x14ac:dyDescent="0.25">
      <c r="A224" s="284"/>
      <c r="B224" s="412"/>
      <c r="C224" s="374"/>
      <c r="D224" s="347" t="s">
        <v>324</v>
      </c>
      <c r="E224" s="270"/>
      <c r="F224" s="270"/>
      <c r="G224" s="270">
        <v>4.26</v>
      </c>
      <c r="H224" s="270"/>
      <c r="I224" s="270">
        <v>0</v>
      </c>
      <c r="J224" s="271"/>
      <c r="K224" s="409">
        <f t="shared" si="16"/>
        <v>0</v>
      </c>
      <c r="L224" s="23"/>
      <c r="O224" s="129"/>
      <c r="P224" s="129"/>
      <c r="Q224" s="129"/>
      <c r="R224" s="129"/>
      <c r="S224" s="129"/>
      <c r="T224" s="129"/>
    </row>
    <row r="225" spans="1:20" s="346" customFormat="1" ht="18" customHeight="1" x14ac:dyDescent="0.25">
      <c r="A225" s="284"/>
      <c r="B225" s="412"/>
      <c r="C225" s="374"/>
      <c r="D225" s="347" t="s">
        <v>326</v>
      </c>
      <c r="E225" s="270"/>
      <c r="F225" s="270"/>
      <c r="G225" s="270">
        <v>2.2999999999999998</v>
      </c>
      <c r="H225" s="270"/>
      <c r="I225" s="270">
        <v>0</v>
      </c>
      <c r="J225" s="271"/>
      <c r="K225" s="409">
        <f t="shared" si="16"/>
        <v>0</v>
      </c>
      <c r="L225" s="23"/>
      <c r="O225" s="129"/>
      <c r="P225" s="129"/>
      <c r="Q225" s="129"/>
      <c r="R225" s="129"/>
      <c r="S225" s="129"/>
      <c r="T225" s="129"/>
    </row>
    <row r="226" spans="1:20" s="346" customFormat="1" ht="18" customHeight="1" x14ac:dyDescent="0.25">
      <c r="A226" s="284"/>
      <c r="B226" s="412"/>
      <c r="C226" s="374"/>
      <c r="D226" s="347" t="s">
        <v>238</v>
      </c>
      <c r="E226" s="270"/>
      <c r="F226" s="270"/>
      <c r="G226" s="270">
        <v>11.423</v>
      </c>
      <c r="H226" s="270"/>
      <c r="I226" s="270">
        <v>0</v>
      </c>
      <c r="J226" s="271"/>
      <c r="K226" s="409">
        <f t="shared" si="16"/>
        <v>0</v>
      </c>
      <c r="L226" s="23"/>
      <c r="O226" s="129"/>
      <c r="P226" s="129"/>
      <c r="Q226" s="129"/>
      <c r="R226" s="129"/>
      <c r="S226" s="129"/>
      <c r="T226" s="129"/>
    </row>
    <row r="227" spans="1:20" s="346" customFormat="1" ht="18" customHeight="1" x14ac:dyDescent="0.25">
      <c r="A227" s="284"/>
      <c r="B227" s="412"/>
      <c r="C227" s="374"/>
      <c r="D227" s="347" t="s">
        <v>285</v>
      </c>
      <c r="E227" s="270"/>
      <c r="F227" s="270"/>
      <c r="G227" s="270">
        <v>26.32</v>
      </c>
      <c r="H227" s="270"/>
      <c r="I227" s="270">
        <v>0</v>
      </c>
      <c r="J227" s="271"/>
      <c r="K227" s="409">
        <f t="shared" si="16"/>
        <v>0</v>
      </c>
      <c r="L227" s="23"/>
      <c r="O227" s="129"/>
      <c r="P227" s="129"/>
      <c r="Q227" s="129"/>
      <c r="R227" s="129"/>
      <c r="S227" s="129"/>
      <c r="T227" s="129"/>
    </row>
    <row r="228" spans="1:20" s="346" customFormat="1" ht="18" customHeight="1" x14ac:dyDescent="0.25">
      <c r="A228" s="284"/>
      <c r="B228" s="412"/>
      <c r="C228" s="374"/>
      <c r="D228" s="347" t="s">
        <v>323</v>
      </c>
      <c r="E228" s="270"/>
      <c r="F228" s="270"/>
      <c r="G228" s="270">
        <v>48.85</v>
      </c>
      <c r="H228" s="129"/>
      <c r="I228" s="270">
        <v>0</v>
      </c>
      <c r="J228" s="271"/>
      <c r="K228" s="409">
        <f t="shared" si="16"/>
        <v>0</v>
      </c>
      <c r="L228" s="23"/>
      <c r="O228" s="129"/>
      <c r="P228" s="129"/>
      <c r="Q228" s="129"/>
      <c r="R228" s="129"/>
      <c r="S228" s="129"/>
      <c r="T228" s="129"/>
    </row>
    <row r="229" spans="1:20" s="346" customFormat="1" ht="18" customHeight="1" x14ac:dyDescent="0.25">
      <c r="A229" s="284"/>
      <c r="B229" s="412"/>
      <c r="C229" s="374"/>
      <c r="D229" s="347" t="s">
        <v>322</v>
      </c>
      <c r="E229" s="270"/>
      <c r="F229" s="270"/>
      <c r="G229" s="270">
        <v>12.45</v>
      </c>
      <c r="H229" s="129"/>
      <c r="I229" s="270">
        <v>0</v>
      </c>
      <c r="J229" s="271"/>
      <c r="K229" s="409">
        <f t="shared" si="16"/>
        <v>0</v>
      </c>
      <c r="L229" s="23"/>
      <c r="O229" s="129"/>
      <c r="P229" s="129"/>
      <c r="Q229" s="129"/>
      <c r="R229" s="129"/>
      <c r="S229" s="129"/>
      <c r="T229" s="129"/>
    </row>
    <row r="230" spans="1:20" s="346" customFormat="1" ht="18" customHeight="1" x14ac:dyDescent="0.25">
      <c r="A230" s="284"/>
      <c r="B230" s="412"/>
      <c r="C230" s="374"/>
      <c r="D230" s="347" t="s">
        <v>321</v>
      </c>
      <c r="E230" s="270"/>
      <c r="F230" s="270"/>
      <c r="G230" s="270">
        <v>15.025</v>
      </c>
      <c r="H230" s="270"/>
      <c r="I230" s="270">
        <v>0</v>
      </c>
      <c r="J230" s="271"/>
      <c r="K230" s="409">
        <f t="shared" si="16"/>
        <v>0</v>
      </c>
      <c r="L230" s="23"/>
      <c r="O230" s="129"/>
      <c r="P230" s="129"/>
      <c r="Q230" s="129"/>
      <c r="R230" s="129"/>
      <c r="S230" s="129"/>
      <c r="T230" s="129"/>
    </row>
    <row r="231" spans="1:20" s="346" customFormat="1" ht="18" customHeight="1" x14ac:dyDescent="0.25">
      <c r="A231" s="284"/>
      <c r="B231" s="412"/>
      <c r="C231" s="374"/>
      <c r="D231" s="347" t="s">
        <v>320</v>
      </c>
      <c r="E231" s="270"/>
      <c r="F231" s="270"/>
      <c r="G231" s="270">
        <v>8.74</v>
      </c>
      <c r="H231" s="270"/>
      <c r="I231" s="270">
        <v>0</v>
      </c>
      <c r="J231" s="271"/>
      <c r="K231" s="409">
        <f t="shared" si="16"/>
        <v>0</v>
      </c>
      <c r="L231" s="23"/>
      <c r="O231" s="129"/>
      <c r="P231" s="129"/>
      <c r="Q231" s="129"/>
      <c r="R231" s="129"/>
      <c r="S231" s="129"/>
      <c r="T231" s="129"/>
    </row>
    <row r="232" spans="1:20" s="346" customFormat="1" ht="18" customHeight="1" x14ac:dyDescent="0.25">
      <c r="A232" s="284"/>
      <c r="B232" s="412"/>
      <c r="C232" s="374"/>
      <c r="D232" s="347" t="s">
        <v>319</v>
      </c>
      <c r="E232" s="270"/>
      <c r="F232" s="270"/>
      <c r="G232" s="270">
        <v>12.01</v>
      </c>
      <c r="H232" s="270"/>
      <c r="I232" s="270">
        <v>0</v>
      </c>
      <c r="J232" s="271"/>
      <c r="K232" s="409">
        <f t="shared" si="16"/>
        <v>0</v>
      </c>
      <c r="L232" s="23"/>
      <c r="O232" s="129"/>
      <c r="P232" s="129"/>
      <c r="Q232" s="129"/>
      <c r="R232" s="129"/>
      <c r="S232" s="129"/>
      <c r="T232" s="129"/>
    </row>
    <row r="233" spans="1:20" s="346" customFormat="1" ht="18" customHeight="1" x14ac:dyDescent="0.25">
      <c r="A233" s="284"/>
      <c r="B233" s="412"/>
      <c r="C233" s="374"/>
      <c r="D233" s="347" t="s">
        <v>286</v>
      </c>
      <c r="E233" s="270"/>
      <c r="F233" s="270"/>
      <c r="G233" s="270">
        <v>47.3</v>
      </c>
      <c r="H233" s="270"/>
      <c r="I233" s="270">
        <v>0</v>
      </c>
      <c r="J233" s="271"/>
      <c r="K233" s="409">
        <f t="shared" si="16"/>
        <v>0</v>
      </c>
      <c r="L233" s="23"/>
      <c r="O233" s="129"/>
      <c r="P233" s="129"/>
      <c r="Q233" s="129"/>
      <c r="R233" s="129"/>
      <c r="S233" s="129"/>
      <c r="T233" s="129"/>
    </row>
    <row r="234" spans="1:20" s="346" customFormat="1" ht="18" customHeight="1" x14ac:dyDescent="0.25">
      <c r="A234" s="284"/>
      <c r="B234" s="412"/>
      <c r="C234" s="374"/>
      <c r="D234" s="347"/>
      <c r="E234" s="270"/>
      <c r="F234" s="270"/>
      <c r="G234" s="270"/>
      <c r="H234" s="270"/>
      <c r="I234" s="270"/>
      <c r="J234" s="271"/>
      <c r="K234" s="410">
        <f>SUM(K221:K233)</f>
        <v>9.83</v>
      </c>
      <c r="L234" s="23"/>
      <c r="O234" s="129"/>
      <c r="P234" s="129"/>
      <c r="Q234" s="129"/>
      <c r="R234" s="129"/>
      <c r="S234" s="129"/>
      <c r="T234" s="129"/>
    </row>
    <row r="235" spans="1:20" s="346" customFormat="1" ht="18" customHeight="1" x14ac:dyDescent="0.25">
      <c r="A235" s="284"/>
      <c r="B235" s="412"/>
      <c r="C235" s="374"/>
      <c r="D235" s="347"/>
      <c r="E235" s="270"/>
      <c r="F235" s="270"/>
      <c r="G235" s="270"/>
      <c r="H235" s="270"/>
      <c r="I235" s="270"/>
      <c r="J235" s="271"/>
      <c r="K235" s="410"/>
      <c r="L235" s="23"/>
      <c r="O235" s="129"/>
      <c r="P235" s="129"/>
      <c r="Q235" s="129"/>
      <c r="R235" s="129"/>
      <c r="S235" s="129"/>
      <c r="T235" s="129"/>
    </row>
    <row r="236" spans="1:20" s="346" customFormat="1" ht="18" customHeight="1" x14ac:dyDescent="0.25">
      <c r="A236" s="284"/>
      <c r="B236" s="412"/>
      <c r="C236" s="374"/>
      <c r="D236" s="347"/>
      <c r="E236" s="270"/>
      <c r="F236" s="270"/>
      <c r="G236" s="270"/>
      <c r="H236" s="270"/>
      <c r="I236" s="270"/>
      <c r="J236" s="271"/>
      <c r="K236" s="410"/>
      <c r="L236" s="23"/>
      <c r="O236" s="129"/>
      <c r="P236" s="129"/>
      <c r="Q236" s="129"/>
      <c r="R236" s="129"/>
      <c r="S236" s="129"/>
      <c r="T236" s="129"/>
    </row>
    <row r="237" spans="1:20" s="346" customFormat="1" ht="18" customHeight="1" x14ac:dyDescent="0.25">
      <c r="A237" s="284"/>
      <c r="B237" s="411" t="str">
        <f>'Planila Orçamentária'!C36</f>
        <v>Emassamento com massa PVA para forro de gesso, uma demão</v>
      </c>
      <c r="C237" s="374"/>
      <c r="D237" s="347"/>
      <c r="E237" s="270"/>
      <c r="F237" s="270"/>
      <c r="G237" s="270"/>
      <c r="H237" s="270"/>
      <c r="I237" s="270"/>
      <c r="J237" s="271"/>
      <c r="K237" s="410"/>
      <c r="L237" s="23"/>
      <c r="O237" s="129"/>
      <c r="P237" s="129"/>
      <c r="Q237" s="129"/>
      <c r="R237" s="129"/>
      <c r="S237" s="129"/>
      <c r="T237" s="129"/>
    </row>
    <row r="238" spans="1:20" s="346" customFormat="1" ht="18" customHeight="1" x14ac:dyDescent="0.25">
      <c r="A238" s="284"/>
      <c r="B238" s="412"/>
      <c r="C238" s="374"/>
      <c r="D238" s="347" t="s">
        <v>279</v>
      </c>
      <c r="E238" s="270"/>
      <c r="F238" s="270"/>
      <c r="G238" s="270">
        <v>16.670000000000002</v>
      </c>
      <c r="H238" s="270"/>
      <c r="I238" s="270">
        <v>0</v>
      </c>
      <c r="J238" s="271"/>
      <c r="K238" s="409">
        <f t="shared" ref="K238:K254" si="17">I238</f>
        <v>0</v>
      </c>
      <c r="L238" s="23"/>
      <c r="O238" s="129"/>
      <c r="P238" s="129"/>
      <c r="Q238" s="129"/>
      <c r="R238" s="129"/>
      <c r="S238" s="129"/>
      <c r="T238" s="129"/>
    </row>
    <row r="239" spans="1:20" s="346" customFormat="1" ht="18" customHeight="1" x14ac:dyDescent="0.25">
      <c r="A239" s="284"/>
      <c r="B239" s="412"/>
      <c r="C239" s="374"/>
      <c r="D239" s="347" t="s">
        <v>280</v>
      </c>
      <c r="E239" s="270"/>
      <c r="F239" s="270"/>
      <c r="G239" s="270">
        <v>21.87</v>
      </c>
      <c r="H239" s="270"/>
      <c r="I239" s="270">
        <v>0</v>
      </c>
      <c r="J239" s="271"/>
      <c r="K239" s="409">
        <f t="shared" si="17"/>
        <v>0</v>
      </c>
      <c r="L239" s="23"/>
      <c r="O239" s="129"/>
      <c r="P239" s="129"/>
      <c r="Q239" s="129"/>
      <c r="R239" s="129"/>
      <c r="S239" s="129"/>
      <c r="T239" s="129"/>
    </row>
    <row r="240" spans="1:20" s="346" customFormat="1" ht="18" customHeight="1" x14ac:dyDescent="0.25">
      <c r="A240" s="284"/>
      <c r="B240" s="412"/>
      <c r="C240" s="374"/>
      <c r="D240" s="347" t="s">
        <v>281</v>
      </c>
      <c r="E240" s="270"/>
      <c r="F240" s="270"/>
      <c r="G240" s="270">
        <v>5.54</v>
      </c>
      <c r="H240" s="270"/>
      <c r="I240" s="270">
        <v>0</v>
      </c>
      <c r="J240" s="271"/>
      <c r="K240" s="409">
        <f t="shared" si="17"/>
        <v>0</v>
      </c>
      <c r="L240" s="23"/>
      <c r="O240" s="129"/>
      <c r="P240" s="129"/>
      <c r="Q240" s="129"/>
      <c r="R240" s="129"/>
      <c r="S240" s="129"/>
      <c r="T240" s="129"/>
    </row>
    <row r="241" spans="1:20" s="346" customFormat="1" ht="18" customHeight="1" x14ac:dyDescent="0.25">
      <c r="A241" s="284"/>
      <c r="B241" s="412"/>
      <c r="C241" s="374"/>
      <c r="D241" s="347" t="s">
        <v>282</v>
      </c>
      <c r="E241" s="270"/>
      <c r="F241" s="270"/>
      <c r="G241" s="270">
        <v>5.69</v>
      </c>
      <c r="H241" s="270"/>
      <c r="I241" s="270">
        <v>0</v>
      </c>
      <c r="J241" s="271"/>
      <c r="K241" s="409">
        <f t="shared" si="17"/>
        <v>0</v>
      </c>
      <c r="L241" s="23"/>
      <c r="O241" s="129"/>
      <c r="P241" s="129"/>
      <c r="Q241" s="129"/>
      <c r="R241" s="129"/>
      <c r="S241" s="129"/>
      <c r="T241" s="129"/>
    </row>
    <row r="242" spans="1:20" s="346" customFormat="1" ht="18" customHeight="1" x14ac:dyDescent="0.25">
      <c r="A242" s="284"/>
      <c r="B242" s="412"/>
      <c r="C242" s="374"/>
      <c r="D242" s="347" t="s">
        <v>283</v>
      </c>
      <c r="E242" s="270"/>
      <c r="F242" s="270"/>
      <c r="G242" s="270">
        <v>13.679</v>
      </c>
      <c r="H242" s="270"/>
      <c r="I242" s="270">
        <v>9.83</v>
      </c>
      <c r="J242" s="271"/>
      <c r="K242" s="409">
        <f>I242</f>
        <v>9.83</v>
      </c>
      <c r="L242" s="23"/>
      <c r="O242" s="129"/>
      <c r="P242" s="129"/>
      <c r="Q242" s="129"/>
      <c r="R242" s="129"/>
      <c r="S242" s="129"/>
      <c r="T242" s="129"/>
    </row>
    <row r="243" spans="1:20" s="346" customFormat="1" ht="18" customHeight="1" x14ac:dyDescent="0.25">
      <c r="A243" s="284"/>
      <c r="B243" s="412"/>
      <c r="C243" s="374"/>
      <c r="D243" s="347" t="s">
        <v>325</v>
      </c>
      <c r="E243" s="270"/>
      <c r="F243" s="270"/>
      <c r="G243" s="270">
        <v>15</v>
      </c>
      <c r="H243" s="270"/>
      <c r="I243" s="270">
        <v>0</v>
      </c>
      <c r="J243" s="271"/>
      <c r="K243" s="409">
        <f t="shared" si="17"/>
        <v>0</v>
      </c>
      <c r="L243" s="23"/>
      <c r="O243" s="129"/>
      <c r="P243" s="129"/>
      <c r="Q243" s="129"/>
      <c r="R243" s="129"/>
      <c r="S243" s="129"/>
      <c r="T243" s="129"/>
    </row>
    <row r="244" spans="1:20" s="346" customFormat="1" ht="18" customHeight="1" x14ac:dyDescent="0.25">
      <c r="A244" s="284"/>
      <c r="B244" s="412"/>
      <c r="C244" s="374"/>
      <c r="D244" s="347" t="s">
        <v>284</v>
      </c>
      <c r="E244" s="270"/>
      <c r="F244" s="270"/>
      <c r="G244" s="270">
        <v>8.25</v>
      </c>
      <c r="H244" s="270"/>
      <c r="I244" s="270">
        <v>0</v>
      </c>
      <c r="J244" s="271"/>
      <c r="K244" s="409">
        <f t="shared" si="17"/>
        <v>0</v>
      </c>
      <c r="L244" s="23"/>
      <c r="O244" s="129"/>
      <c r="P244" s="129"/>
      <c r="Q244" s="129"/>
      <c r="R244" s="129"/>
      <c r="S244" s="129"/>
      <c r="T244" s="129"/>
    </row>
    <row r="245" spans="1:20" s="346" customFormat="1" ht="18" customHeight="1" x14ac:dyDescent="0.25">
      <c r="A245" s="284"/>
      <c r="B245" s="412"/>
      <c r="C245" s="374"/>
      <c r="D245" s="347" t="s">
        <v>324</v>
      </c>
      <c r="E245" s="270"/>
      <c r="F245" s="270"/>
      <c r="G245" s="270">
        <v>4.26</v>
      </c>
      <c r="H245" s="270"/>
      <c r="I245" s="270">
        <v>0</v>
      </c>
      <c r="J245" s="271"/>
      <c r="K245" s="409">
        <f t="shared" si="17"/>
        <v>0</v>
      </c>
      <c r="L245" s="23"/>
      <c r="O245" s="129"/>
      <c r="P245" s="129"/>
      <c r="Q245" s="129"/>
      <c r="R245" s="129"/>
      <c r="S245" s="129"/>
      <c r="T245" s="129"/>
    </row>
    <row r="246" spans="1:20" s="346" customFormat="1" ht="18" customHeight="1" x14ac:dyDescent="0.25">
      <c r="A246" s="284"/>
      <c r="B246" s="412"/>
      <c r="C246" s="374"/>
      <c r="D246" s="347" t="s">
        <v>326</v>
      </c>
      <c r="E246" s="270"/>
      <c r="F246" s="270"/>
      <c r="G246" s="270">
        <v>2.2999999999999998</v>
      </c>
      <c r="H246" s="270"/>
      <c r="I246" s="270">
        <v>0</v>
      </c>
      <c r="J246" s="271"/>
      <c r="K246" s="409">
        <f t="shared" si="17"/>
        <v>0</v>
      </c>
      <c r="L246" s="23"/>
      <c r="O246" s="129"/>
      <c r="P246" s="129"/>
      <c r="Q246" s="129"/>
      <c r="R246" s="129"/>
      <c r="S246" s="129"/>
      <c r="T246" s="129"/>
    </row>
    <row r="247" spans="1:20" s="346" customFormat="1" ht="18" customHeight="1" x14ac:dyDescent="0.25">
      <c r="A247" s="284"/>
      <c r="B247" s="412"/>
      <c r="C247" s="374"/>
      <c r="D247" s="347" t="s">
        <v>238</v>
      </c>
      <c r="E247" s="270"/>
      <c r="F247" s="270"/>
      <c r="G247" s="270">
        <v>11.423</v>
      </c>
      <c r="H247" s="270"/>
      <c r="I247" s="270">
        <v>0</v>
      </c>
      <c r="J247" s="271"/>
      <c r="K247" s="409">
        <f t="shared" si="17"/>
        <v>0</v>
      </c>
      <c r="L247" s="23"/>
      <c r="O247" s="129"/>
      <c r="P247" s="129"/>
      <c r="Q247" s="129"/>
      <c r="R247" s="129"/>
      <c r="S247" s="129"/>
      <c r="T247" s="129"/>
    </row>
    <row r="248" spans="1:20" s="346" customFormat="1" ht="18" customHeight="1" x14ac:dyDescent="0.25">
      <c r="A248" s="284"/>
      <c r="B248" s="412"/>
      <c r="C248" s="374"/>
      <c r="D248" s="347" t="s">
        <v>285</v>
      </c>
      <c r="E248" s="270"/>
      <c r="F248" s="270"/>
      <c r="G248" s="270">
        <v>26.32</v>
      </c>
      <c r="H248" s="270"/>
      <c r="I248" s="270">
        <v>0</v>
      </c>
      <c r="J248" s="271"/>
      <c r="K248" s="409">
        <f t="shared" si="17"/>
        <v>0</v>
      </c>
      <c r="L248" s="23"/>
      <c r="O248" s="129"/>
      <c r="P248" s="129"/>
      <c r="Q248" s="129"/>
      <c r="R248" s="129"/>
      <c r="S248" s="129"/>
      <c r="T248" s="129"/>
    </row>
    <row r="249" spans="1:20" s="346" customFormat="1" ht="18" customHeight="1" x14ac:dyDescent="0.25">
      <c r="A249" s="284"/>
      <c r="B249" s="412"/>
      <c r="C249" s="374"/>
      <c r="D249" s="347" t="s">
        <v>323</v>
      </c>
      <c r="E249" s="270"/>
      <c r="F249" s="270"/>
      <c r="G249" s="270">
        <v>48.85</v>
      </c>
      <c r="H249" s="129"/>
      <c r="I249" s="270">
        <v>0</v>
      </c>
      <c r="J249" s="271"/>
      <c r="K249" s="409">
        <f t="shared" si="17"/>
        <v>0</v>
      </c>
      <c r="L249" s="23"/>
      <c r="O249" s="129"/>
      <c r="P249" s="129"/>
      <c r="Q249" s="129"/>
      <c r="R249" s="129"/>
      <c r="S249" s="129"/>
      <c r="T249" s="129"/>
    </row>
    <row r="250" spans="1:20" s="346" customFormat="1" ht="18" customHeight="1" x14ac:dyDescent="0.25">
      <c r="A250" s="284"/>
      <c r="B250" s="412"/>
      <c r="C250" s="374"/>
      <c r="D250" s="347" t="s">
        <v>322</v>
      </c>
      <c r="E250" s="270"/>
      <c r="F250" s="270"/>
      <c r="G250" s="270">
        <v>12.45</v>
      </c>
      <c r="H250" s="129"/>
      <c r="I250" s="270">
        <v>0</v>
      </c>
      <c r="J250" s="271"/>
      <c r="K250" s="409">
        <f t="shared" si="17"/>
        <v>0</v>
      </c>
      <c r="L250" s="23"/>
      <c r="O250" s="129"/>
      <c r="P250" s="129"/>
      <c r="Q250" s="129"/>
      <c r="R250" s="129"/>
      <c r="S250" s="129"/>
      <c r="T250" s="129"/>
    </row>
    <row r="251" spans="1:20" s="346" customFormat="1" ht="18" customHeight="1" x14ac:dyDescent="0.25">
      <c r="A251" s="284"/>
      <c r="B251" s="412"/>
      <c r="C251" s="374"/>
      <c r="D251" s="347" t="s">
        <v>321</v>
      </c>
      <c r="E251" s="270"/>
      <c r="F251" s="270"/>
      <c r="G251" s="270">
        <v>15.025</v>
      </c>
      <c r="H251" s="270"/>
      <c r="I251" s="270">
        <v>0</v>
      </c>
      <c r="J251" s="271"/>
      <c r="K251" s="409">
        <f t="shared" si="17"/>
        <v>0</v>
      </c>
      <c r="L251" s="23"/>
      <c r="O251" s="129"/>
      <c r="P251" s="129"/>
      <c r="Q251" s="129"/>
      <c r="R251" s="129"/>
      <c r="S251" s="129"/>
      <c r="T251" s="129"/>
    </row>
    <row r="252" spans="1:20" s="346" customFormat="1" ht="18" customHeight="1" x14ac:dyDescent="0.25">
      <c r="A252" s="284"/>
      <c r="B252" s="412"/>
      <c r="C252" s="374"/>
      <c r="D252" s="347" t="s">
        <v>320</v>
      </c>
      <c r="E252" s="270"/>
      <c r="F252" s="270"/>
      <c r="G252" s="270">
        <v>8.74</v>
      </c>
      <c r="H252" s="270"/>
      <c r="I252" s="270">
        <v>0</v>
      </c>
      <c r="J252" s="271"/>
      <c r="K252" s="409">
        <f t="shared" si="17"/>
        <v>0</v>
      </c>
      <c r="L252" s="23"/>
      <c r="O252" s="129"/>
      <c r="P252" s="129"/>
      <c r="Q252" s="129"/>
      <c r="R252" s="129"/>
      <c r="S252" s="129"/>
      <c r="T252" s="129"/>
    </row>
    <row r="253" spans="1:20" s="346" customFormat="1" ht="18" customHeight="1" x14ac:dyDescent="0.25">
      <c r="A253" s="284"/>
      <c r="B253" s="412"/>
      <c r="C253" s="374"/>
      <c r="D253" s="347" t="s">
        <v>319</v>
      </c>
      <c r="E253" s="270"/>
      <c r="F253" s="270"/>
      <c r="G253" s="270">
        <v>12.01</v>
      </c>
      <c r="H253" s="270"/>
      <c r="I253" s="270">
        <v>0</v>
      </c>
      <c r="J253" s="271"/>
      <c r="K253" s="409">
        <f t="shared" si="17"/>
        <v>0</v>
      </c>
      <c r="L253" s="23"/>
      <c r="O253" s="129"/>
      <c r="P253" s="129"/>
      <c r="Q253" s="129"/>
      <c r="R253" s="129"/>
      <c r="S253" s="129"/>
      <c r="T253" s="129"/>
    </row>
    <row r="254" spans="1:20" s="346" customFormat="1" ht="18" customHeight="1" x14ac:dyDescent="0.25">
      <c r="A254" s="284"/>
      <c r="B254" s="412"/>
      <c r="C254" s="374"/>
      <c r="D254" s="347" t="s">
        <v>286</v>
      </c>
      <c r="E254" s="270"/>
      <c r="F254" s="270"/>
      <c r="G254" s="270">
        <v>47.3</v>
      </c>
      <c r="H254" s="270"/>
      <c r="I254" s="270">
        <v>0</v>
      </c>
      <c r="J254" s="271"/>
      <c r="K254" s="409">
        <f t="shared" si="17"/>
        <v>0</v>
      </c>
      <c r="L254" s="23"/>
      <c r="O254" s="129"/>
      <c r="P254" s="129"/>
      <c r="Q254" s="129"/>
      <c r="R254" s="129"/>
      <c r="S254" s="129"/>
      <c r="T254" s="129"/>
    </row>
    <row r="255" spans="1:20" s="346" customFormat="1" ht="18" customHeight="1" x14ac:dyDescent="0.25">
      <c r="A255" s="284"/>
      <c r="B255" s="412"/>
      <c r="C255" s="374"/>
      <c r="D255" s="347"/>
      <c r="E255" s="270"/>
      <c r="F255" s="270"/>
      <c r="G255" s="270"/>
      <c r="H255" s="270"/>
      <c r="I255" s="270"/>
      <c r="J255" s="271"/>
      <c r="K255" s="410">
        <f>SUM(K242:K254)</f>
        <v>9.83</v>
      </c>
      <c r="L255" s="23"/>
      <c r="O255" s="129"/>
      <c r="P255" s="129"/>
      <c r="Q255" s="129"/>
      <c r="R255" s="129"/>
      <c r="S255" s="129"/>
      <c r="T255" s="129"/>
    </row>
    <row r="256" spans="1:20" s="346" customFormat="1" ht="43.5" customHeight="1" x14ac:dyDescent="0.25">
      <c r="A256" s="284"/>
      <c r="B256" s="411" t="str">
        <f>'Planila Orçamentária'!C37</f>
        <v xml:space="preserve">Pintura PVA para forro de gesso, duas demãos branco neve. </v>
      </c>
      <c r="C256" s="374"/>
      <c r="D256" s="347"/>
      <c r="E256" s="270"/>
      <c r="F256" s="270"/>
      <c r="G256" s="270"/>
      <c r="H256" s="270"/>
      <c r="I256" s="270"/>
      <c r="J256" s="271"/>
      <c r="K256" s="410"/>
      <c r="L256" s="23"/>
      <c r="O256" s="129"/>
      <c r="P256" s="129"/>
      <c r="Q256" s="129"/>
      <c r="R256" s="129"/>
      <c r="S256" s="129"/>
      <c r="T256" s="129"/>
    </row>
    <row r="257" spans="1:20" s="346" customFormat="1" ht="18" customHeight="1" x14ac:dyDescent="0.25">
      <c r="A257" s="284"/>
      <c r="B257" s="412"/>
      <c r="C257" s="374"/>
      <c r="D257" s="347" t="s">
        <v>279</v>
      </c>
      <c r="E257" s="270"/>
      <c r="F257" s="270"/>
      <c r="G257" s="270">
        <v>16.670000000000002</v>
      </c>
      <c r="H257" s="270"/>
      <c r="I257" s="270">
        <v>19.61</v>
      </c>
      <c r="J257" s="271"/>
      <c r="K257" s="409">
        <f>I257</f>
        <v>19.61</v>
      </c>
      <c r="L257" s="23"/>
      <c r="O257" s="129"/>
      <c r="P257" s="129"/>
      <c r="Q257" s="129"/>
      <c r="R257" s="129"/>
      <c r="S257" s="129"/>
      <c r="T257" s="129"/>
    </row>
    <row r="258" spans="1:20" s="346" customFormat="1" ht="18" customHeight="1" x14ac:dyDescent="0.25">
      <c r="A258" s="284"/>
      <c r="B258" s="412"/>
      <c r="C258" s="374"/>
      <c r="D258" s="347" t="s">
        <v>280</v>
      </c>
      <c r="E258" s="270"/>
      <c r="F258" s="270"/>
      <c r="G258" s="270">
        <v>21.87</v>
      </c>
      <c r="H258" s="270"/>
      <c r="I258" s="270">
        <v>29.43</v>
      </c>
      <c r="J258" s="271"/>
      <c r="K258" s="409">
        <f t="shared" ref="K258:K273" si="18">I258</f>
        <v>29.43</v>
      </c>
      <c r="L258" s="23"/>
      <c r="O258" s="129"/>
      <c r="P258" s="129"/>
      <c r="Q258" s="129"/>
      <c r="R258" s="129"/>
      <c r="S258" s="129"/>
      <c r="T258" s="129"/>
    </row>
    <row r="259" spans="1:20" s="346" customFormat="1" ht="18" customHeight="1" x14ac:dyDescent="0.25">
      <c r="A259" s="284"/>
      <c r="B259" s="412"/>
      <c r="C259" s="374"/>
      <c r="D259" s="347" t="s">
        <v>281</v>
      </c>
      <c r="E259" s="270"/>
      <c r="F259" s="270"/>
      <c r="G259" s="270">
        <v>5.54</v>
      </c>
      <c r="H259" s="270"/>
      <c r="I259" s="270">
        <v>1.98</v>
      </c>
      <c r="J259" s="271"/>
      <c r="K259" s="409">
        <f t="shared" si="18"/>
        <v>1.98</v>
      </c>
      <c r="L259" s="23"/>
      <c r="O259" s="129"/>
      <c r="P259" s="129"/>
      <c r="Q259" s="129"/>
      <c r="R259" s="129"/>
      <c r="S259" s="129"/>
      <c r="T259" s="129"/>
    </row>
    <row r="260" spans="1:20" s="346" customFormat="1" ht="18" customHeight="1" x14ac:dyDescent="0.25">
      <c r="A260" s="284"/>
      <c r="B260" s="412"/>
      <c r="C260" s="374"/>
      <c r="D260" s="347" t="s">
        <v>282</v>
      </c>
      <c r="E260" s="270"/>
      <c r="F260" s="270"/>
      <c r="G260" s="270">
        <v>5.69</v>
      </c>
      <c r="H260" s="270"/>
      <c r="I260" s="270">
        <v>2.5099999999999998</v>
      </c>
      <c r="J260" s="271"/>
      <c r="K260" s="409">
        <f t="shared" si="18"/>
        <v>2.5099999999999998</v>
      </c>
      <c r="L260" s="23"/>
      <c r="O260" s="129"/>
      <c r="P260" s="129"/>
      <c r="Q260" s="129"/>
      <c r="R260" s="129"/>
      <c r="S260" s="129"/>
      <c r="T260" s="129"/>
    </row>
    <row r="261" spans="1:20" s="346" customFormat="1" ht="18" customHeight="1" x14ac:dyDescent="0.25">
      <c r="A261" s="284"/>
      <c r="B261" s="412"/>
      <c r="C261" s="374"/>
      <c r="D261" s="347" t="s">
        <v>283</v>
      </c>
      <c r="E261" s="270"/>
      <c r="F261" s="270"/>
      <c r="G261" s="270">
        <v>13.679</v>
      </c>
      <c r="H261" s="270"/>
      <c r="I261" s="270">
        <v>9.83</v>
      </c>
      <c r="J261" s="271"/>
      <c r="K261" s="409">
        <f t="shared" si="18"/>
        <v>9.83</v>
      </c>
      <c r="L261" s="23"/>
      <c r="O261" s="129"/>
      <c r="P261" s="129"/>
      <c r="Q261" s="129"/>
      <c r="R261" s="129"/>
      <c r="S261" s="129"/>
      <c r="T261" s="129"/>
    </row>
    <row r="262" spans="1:20" s="346" customFormat="1" ht="18" customHeight="1" x14ac:dyDescent="0.25">
      <c r="A262" s="284"/>
      <c r="B262" s="412"/>
      <c r="C262" s="374"/>
      <c r="D262" s="347" t="s">
        <v>325</v>
      </c>
      <c r="E262" s="270"/>
      <c r="F262" s="270"/>
      <c r="G262" s="270">
        <v>15</v>
      </c>
      <c r="H262" s="270"/>
      <c r="I262" s="270">
        <v>13.76</v>
      </c>
      <c r="J262" s="271"/>
      <c r="K262" s="409">
        <f t="shared" si="18"/>
        <v>13.76</v>
      </c>
      <c r="L262" s="23"/>
      <c r="O262" s="129"/>
      <c r="P262" s="129"/>
      <c r="Q262" s="129"/>
      <c r="R262" s="129"/>
      <c r="S262" s="129"/>
      <c r="T262" s="129"/>
    </row>
    <row r="263" spans="1:20" s="346" customFormat="1" ht="18" customHeight="1" x14ac:dyDescent="0.25">
      <c r="A263" s="284"/>
      <c r="B263" s="412"/>
      <c r="C263" s="374"/>
      <c r="D263" s="347" t="s">
        <v>284</v>
      </c>
      <c r="E263" s="270"/>
      <c r="F263" s="270"/>
      <c r="G263" s="270">
        <v>8.25</v>
      </c>
      <c r="H263" s="270"/>
      <c r="I263" s="270">
        <v>4.2</v>
      </c>
      <c r="J263" s="271"/>
      <c r="K263" s="409">
        <f t="shared" si="18"/>
        <v>4.2</v>
      </c>
      <c r="L263" s="23"/>
      <c r="O263" s="129"/>
      <c r="P263" s="129"/>
      <c r="Q263" s="129"/>
      <c r="R263" s="129"/>
      <c r="S263" s="129"/>
      <c r="T263" s="129"/>
    </row>
    <row r="264" spans="1:20" s="346" customFormat="1" ht="18" customHeight="1" x14ac:dyDescent="0.25">
      <c r="A264" s="284"/>
      <c r="B264" s="412"/>
      <c r="C264" s="374"/>
      <c r="D264" s="347" t="s">
        <v>324</v>
      </c>
      <c r="E264" s="270"/>
      <c r="F264" s="270"/>
      <c r="G264" s="270">
        <v>4.26</v>
      </c>
      <c r="H264" s="270"/>
      <c r="I264" s="270">
        <v>13.33</v>
      </c>
      <c r="J264" s="271"/>
      <c r="K264" s="409">
        <f t="shared" si="18"/>
        <v>13.33</v>
      </c>
      <c r="L264" s="23"/>
      <c r="O264" s="129"/>
      <c r="P264" s="129"/>
      <c r="Q264" s="129"/>
      <c r="R264" s="129"/>
      <c r="S264" s="129"/>
      <c r="T264" s="129"/>
    </row>
    <row r="265" spans="1:20" s="346" customFormat="1" ht="18" customHeight="1" x14ac:dyDescent="0.25">
      <c r="A265" s="284"/>
      <c r="B265" s="412"/>
      <c r="C265" s="374"/>
      <c r="D265" s="347" t="s">
        <v>326</v>
      </c>
      <c r="E265" s="270"/>
      <c r="F265" s="270"/>
      <c r="G265" s="270">
        <v>2.2999999999999998</v>
      </c>
      <c r="H265" s="270"/>
      <c r="I265" s="270">
        <v>4.3</v>
      </c>
      <c r="J265" s="271"/>
      <c r="K265" s="409">
        <f t="shared" si="18"/>
        <v>4.3</v>
      </c>
      <c r="L265" s="23"/>
      <c r="O265" s="129"/>
      <c r="P265" s="129"/>
      <c r="Q265" s="129"/>
      <c r="R265" s="129"/>
      <c r="S265" s="129"/>
      <c r="T265" s="129"/>
    </row>
    <row r="266" spans="1:20" s="346" customFormat="1" ht="18" customHeight="1" x14ac:dyDescent="0.25">
      <c r="A266" s="284"/>
      <c r="B266" s="412"/>
      <c r="C266" s="374"/>
      <c r="D266" s="347" t="s">
        <v>238</v>
      </c>
      <c r="E266" s="270"/>
      <c r="F266" s="270"/>
      <c r="G266" s="270">
        <v>11.423</v>
      </c>
      <c r="H266" s="270"/>
      <c r="I266" s="270">
        <v>6.65</v>
      </c>
      <c r="J266" s="271"/>
      <c r="K266" s="409">
        <f t="shared" si="18"/>
        <v>6.65</v>
      </c>
      <c r="L266" s="23"/>
      <c r="O266" s="129"/>
      <c r="P266" s="129"/>
      <c r="Q266" s="129"/>
      <c r="R266" s="129"/>
      <c r="S266" s="129"/>
      <c r="T266" s="129"/>
    </row>
    <row r="267" spans="1:20" s="346" customFormat="1" ht="18" customHeight="1" x14ac:dyDescent="0.25">
      <c r="A267" s="284"/>
      <c r="B267" s="412"/>
      <c r="C267" s="374"/>
      <c r="D267" s="347" t="s">
        <v>285</v>
      </c>
      <c r="E267" s="270"/>
      <c r="F267" s="270"/>
      <c r="G267" s="270">
        <v>26.32</v>
      </c>
      <c r="H267" s="270"/>
      <c r="I267" s="270">
        <v>41.56</v>
      </c>
      <c r="J267" s="271"/>
      <c r="K267" s="409">
        <f t="shared" si="18"/>
        <v>41.56</v>
      </c>
      <c r="L267" s="23"/>
      <c r="O267" s="129"/>
      <c r="P267" s="129"/>
      <c r="Q267" s="129"/>
      <c r="R267" s="129"/>
      <c r="S267" s="129"/>
      <c r="T267" s="129"/>
    </row>
    <row r="268" spans="1:20" s="346" customFormat="1" ht="18" customHeight="1" x14ac:dyDescent="0.25">
      <c r="A268" s="284"/>
      <c r="B268" s="412"/>
      <c r="C268" s="374"/>
      <c r="D268" s="347" t="s">
        <v>323</v>
      </c>
      <c r="E268" s="270"/>
      <c r="F268" s="270"/>
      <c r="G268" s="270">
        <v>48.85</v>
      </c>
      <c r="H268" s="129"/>
      <c r="I268" s="270">
        <v>102.8</v>
      </c>
      <c r="J268" s="271"/>
      <c r="K268" s="409">
        <f t="shared" si="18"/>
        <v>102.8</v>
      </c>
      <c r="L268" s="23"/>
      <c r="O268" s="129"/>
      <c r="P268" s="129"/>
      <c r="Q268" s="129"/>
      <c r="R268" s="129"/>
      <c r="S268" s="129"/>
      <c r="T268" s="129"/>
    </row>
    <row r="269" spans="1:20" s="346" customFormat="1" ht="18" customHeight="1" x14ac:dyDescent="0.25">
      <c r="A269" s="284"/>
      <c r="B269" s="412"/>
      <c r="C269" s="374"/>
      <c r="D269" s="347" t="s">
        <v>322</v>
      </c>
      <c r="E269" s="270"/>
      <c r="F269" s="270"/>
      <c r="G269" s="270">
        <v>12.45</v>
      </c>
      <c r="H269" s="129"/>
      <c r="I269" s="270">
        <v>13.99</v>
      </c>
      <c r="J269" s="271"/>
      <c r="K269" s="409">
        <f t="shared" si="18"/>
        <v>13.99</v>
      </c>
      <c r="L269" s="23"/>
      <c r="O269" s="129"/>
      <c r="P269" s="129"/>
      <c r="Q269" s="129"/>
      <c r="R269" s="129"/>
      <c r="S269" s="129"/>
      <c r="T269" s="129"/>
    </row>
    <row r="270" spans="1:20" s="346" customFormat="1" ht="18" customHeight="1" x14ac:dyDescent="0.25">
      <c r="A270" s="284"/>
      <c r="B270" s="412"/>
      <c r="C270" s="374"/>
      <c r="D270" s="347" t="s">
        <v>321</v>
      </c>
      <c r="E270" s="270"/>
      <c r="F270" s="270"/>
      <c r="G270" s="270">
        <v>15.025</v>
      </c>
      <c r="H270" s="270"/>
      <c r="I270" s="270">
        <v>6.12</v>
      </c>
      <c r="J270" s="271"/>
      <c r="K270" s="409">
        <f t="shared" si="18"/>
        <v>6.12</v>
      </c>
      <c r="L270" s="23"/>
      <c r="O270" s="129"/>
      <c r="P270" s="129"/>
      <c r="Q270" s="129"/>
      <c r="R270" s="129"/>
      <c r="S270" s="129"/>
      <c r="T270" s="129"/>
    </row>
    <row r="271" spans="1:20" s="346" customFormat="1" ht="18" customHeight="1" x14ac:dyDescent="0.25">
      <c r="A271" s="284"/>
      <c r="B271" s="412"/>
      <c r="C271" s="374"/>
      <c r="D271" s="347" t="s">
        <v>320</v>
      </c>
      <c r="E271" s="270"/>
      <c r="F271" s="270"/>
      <c r="G271" s="270">
        <v>8.74</v>
      </c>
      <c r="H271" s="270"/>
      <c r="I271" s="270">
        <v>7.57</v>
      </c>
      <c r="J271" s="271"/>
      <c r="K271" s="409">
        <f t="shared" si="18"/>
        <v>7.57</v>
      </c>
      <c r="L271" s="23"/>
      <c r="O271" s="129"/>
      <c r="P271" s="129"/>
      <c r="Q271" s="129"/>
      <c r="R271" s="129"/>
      <c r="S271" s="129"/>
      <c r="T271" s="129"/>
    </row>
    <row r="272" spans="1:20" s="346" customFormat="1" ht="18" customHeight="1" x14ac:dyDescent="0.25">
      <c r="A272" s="284"/>
      <c r="B272" s="412"/>
      <c r="C272" s="374"/>
      <c r="D272" s="347" t="s">
        <v>319</v>
      </c>
      <c r="E272" s="270"/>
      <c r="F272" s="270"/>
      <c r="G272" s="270">
        <v>12.01</v>
      </c>
      <c r="H272" s="270"/>
      <c r="I272" s="270">
        <v>10.1</v>
      </c>
      <c r="J272" s="271"/>
      <c r="K272" s="409">
        <f t="shared" si="18"/>
        <v>10.1</v>
      </c>
      <c r="L272" s="23"/>
      <c r="O272" s="129"/>
      <c r="P272" s="129"/>
      <c r="Q272" s="129"/>
      <c r="R272" s="129"/>
      <c r="S272" s="129"/>
      <c r="T272" s="129"/>
    </row>
    <row r="273" spans="1:20" s="346" customFormat="1" ht="18" customHeight="1" x14ac:dyDescent="0.25">
      <c r="A273" s="284"/>
      <c r="B273" s="412"/>
      <c r="C273" s="374"/>
      <c r="D273" s="347" t="s">
        <v>286</v>
      </c>
      <c r="E273" s="270"/>
      <c r="F273" s="270"/>
      <c r="G273" s="270">
        <v>47.3</v>
      </c>
      <c r="H273" s="270"/>
      <c r="I273" s="270">
        <v>102.02</v>
      </c>
      <c r="J273" s="271"/>
      <c r="K273" s="409">
        <f t="shared" si="18"/>
        <v>102.02</v>
      </c>
      <c r="L273" s="23"/>
      <c r="O273" s="129"/>
      <c r="P273" s="129"/>
      <c r="Q273" s="129"/>
      <c r="R273" s="129"/>
      <c r="S273" s="129"/>
      <c r="T273" s="129"/>
    </row>
    <row r="274" spans="1:20" s="346" customFormat="1" ht="18" customHeight="1" x14ac:dyDescent="0.25">
      <c r="A274" s="284"/>
      <c r="B274" s="412"/>
      <c r="C274" s="374"/>
      <c r="D274" s="347"/>
      <c r="E274" s="270"/>
      <c r="F274" s="270"/>
      <c r="G274" s="270"/>
      <c r="H274" s="270"/>
      <c r="I274" s="270"/>
      <c r="J274" s="271"/>
      <c r="K274" s="410">
        <f>SUM(K257:K273)</f>
        <v>389.76</v>
      </c>
      <c r="L274" s="23"/>
      <c r="O274" s="129"/>
      <c r="P274" s="129"/>
      <c r="Q274" s="129"/>
      <c r="R274" s="129"/>
      <c r="S274" s="129"/>
      <c r="T274" s="129"/>
    </row>
    <row r="275" spans="1:20" s="289" customFormat="1" ht="36" x14ac:dyDescent="0.25">
      <c r="A275" s="284"/>
      <c r="B275" s="413" t="s">
        <v>80</v>
      </c>
      <c r="C275" s="350"/>
      <c r="D275" s="349"/>
      <c r="E275" s="351"/>
      <c r="F275" s="351"/>
      <c r="G275" s="351"/>
      <c r="H275" s="351"/>
      <c r="I275" s="351"/>
      <c r="J275" s="351"/>
      <c r="K275" s="414"/>
      <c r="L275" s="23"/>
    </row>
    <row r="276" spans="1:20" ht="54" x14ac:dyDescent="0.25">
      <c r="A276" s="284"/>
      <c r="B276" s="407" t="str">
        <f>'Planila Orçamentária'!C39</f>
        <v>Luminária de sobrepor para lâmpada fluorescente com proteção em policarbonato de 62,5x62,5cm</v>
      </c>
      <c r="C276" s="266" t="s">
        <v>318</v>
      </c>
      <c r="D276" s="272"/>
      <c r="E276" s="268"/>
      <c r="F276" s="268"/>
      <c r="G276" s="268"/>
      <c r="H276" s="268"/>
      <c r="I276" s="270"/>
      <c r="J276" s="267"/>
      <c r="K276" s="408"/>
    </row>
    <row r="277" spans="1:20" s="346" customFormat="1" ht="36" x14ac:dyDescent="0.25">
      <c r="A277" s="284"/>
      <c r="B277" s="412"/>
      <c r="C277" s="374"/>
      <c r="D277" s="347" t="s">
        <v>279</v>
      </c>
      <c r="E277" s="270"/>
      <c r="F277" s="270"/>
      <c r="G277" s="270">
        <v>16.670000000000002</v>
      </c>
      <c r="H277" s="270"/>
      <c r="I277" s="270">
        <v>19.61</v>
      </c>
      <c r="J277" s="271">
        <v>3</v>
      </c>
      <c r="K277" s="409">
        <f>J277</f>
        <v>3</v>
      </c>
      <c r="L277" s="23"/>
    </row>
    <row r="278" spans="1:20" s="346" customFormat="1" ht="18" x14ac:dyDescent="0.25">
      <c r="A278" s="284"/>
      <c r="B278" s="412"/>
      <c r="C278" s="374"/>
      <c r="D278" s="347" t="s">
        <v>280</v>
      </c>
      <c r="E278" s="270"/>
      <c r="F278" s="270"/>
      <c r="G278" s="270">
        <v>21.87</v>
      </c>
      <c r="H278" s="270"/>
      <c r="I278" s="270">
        <v>29.43</v>
      </c>
      <c r="J278" s="271">
        <v>3</v>
      </c>
      <c r="K278" s="409">
        <f t="shared" ref="K278:K293" si="19">J278</f>
        <v>3</v>
      </c>
      <c r="L278" s="23"/>
    </row>
    <row r="279" spans="1:20" s="346" customFormat="1" ht="18" x14ac:dyDescent="0.25">
      <c r="A279" s="284"/>
      <c r="B279" s="412"/>
      <c r="C279" s="374"/>
      <c r="D279" s="347" t="s">
        <v>281</v>
      </c>
      <c r="E279" s="270"/>
      <c r="F279" s="270"/>
      <c r="G279" s="270">
        <v>5.54</v>
      </c>
      <c r="H279" s="270"/>
      <c r="I279" s="270">
        <v>1.98</v>
      </c>
      <c r="J279" s="271">
        <v>1</v>
      </c>
      <c r="K279" s="409">
        <f t="shared" si="19"/>
        <v>1</v>
      </c>
      <c r="L279" s="23"/>
    </row>
    <row r="280" spans="1:20" s="346" customFormat="1" ht="18" x14ac:dyDescent="0.25">
      <c r="A280" s="284"/>
      <c r="B280" s="412"/>
      <c r="C280" s="374"/>
      <c r="D280" s="347" t="s">
        <v>282</v>
      </c>
      <c r="E280" s="270"/>
      <c r="F280" s="270"/>
      <c r="G280" s="270">
        <v>5.69</v>
      </c>
      <c r="H280" s="270"/>
      <c r="I280" s="270">
        <v>2.5099999999999998</v>
      </c>
      <c r="J280" s="271">
        <v>1</v>
      </c>
      <c r="K280" s="409">
        <f t="shared" si="19"/>
        <v>1</v>
      </c>
      <c r="L280" s="23"/>
    </row>
    <row r="281" spans="1:20" s="346" customFormat="1" ht="17.25" customHeight="1" x14ac:dyDescent="0.25">
      <c r="A281" s="284"/>
      <c r="B281" s="412"/>
      <c r="C281" s="374"/>
      <c r="D281" s="347" t="s">
        <v>283</v>
      </c>
      <c r="E281" s="270"/>
      <c r="F281" s="270"/>
      <c r="G281" s="270">
        <v>13.679</v>
      </c>
      <c r="H281" s="270"/>
      <c r="I281" s="270">
        <v>9.83</v>
      </c>
      <c r="J281" s="271">
        <v>0</v>
      </c>
      <c r="K281" s="409">
        <f t="shared" si="19"/>
        <v>0</v>
      </c>
      <c r="L281" s="23"/>
    </row>
    <row r="282" spans="1:20" s="346" customFormat="1" ht="18" x14ac:dyDescent="0.25">
      <c r="A282" s="284"/>
      <c r="B282" s="412"/>
      <c r="C282" s="374"/>
      <c r="D282" s="347" t="s">
        <v>325</v>
      </c>
      <c r="E282" s="270"/>
      <c r="F282" s="270"/>
      <c r="G282" s="270">
        <v>15</v>
      </c>
      <c r="H282" s="270"/>
      <c r="I282" s="270">
        <v>13.76</v>
      </c>
      <c r="J282" s="271">
        <v>2</v>
      </c>
      <c r="K282" s="409">
        <f t="shared" si="19"/>
        <v>2</v>
      </c>
      <c r="L282" s="23"/>
    </row>
    <row r="283" spans="1:20" s="346" customFormat="1" ht="18" x14ac:dyDescent="0.25">
      <c r="A283" s="284"/>
      <c r="B283" s="412"/>
      <c r="C283" s="374"/>
      <c r="D283" s="347" t="s">
        <v>284</v>
      </c>
      <c r="E283" s="270"/>
      <c r="F283" s="270"/>
      <c r="G283" s="270">
        <v>8.25</v>
      </c>
      <c r="H283" s="270"/>
      <c r="I283" s="270">
        <v>4.2</v>
      </c>
      <c r="J283" s="271">
        <v>0</v>
      </c>
      <c r="K283" s="409">
        <f t="shared" si="19"/>
        <v>0</v>
      </c>
      <c r="L283" s="23"/>
    </row>
    <row r="284" spans="1:20" s="346" customFormat="1" ht="18" x14ac:dyDescent="0.25">
      <c r="A284" s="284"/>
      <c r="B284" s="412"/>
      <c r="C284" s="374"/>
      <c r="D284" s="347" t="s">
        <v>324</v>
      </c>
      <c r="E284" s="270"/>
      <c r="F284" s="270"/>
      <c r="G284" s="270">
        <v>4.26</v>
      </c>
      <c r="H284" s="270"/>
      <c r="I284" s="270">
        <v>13.33</v>
      </c>
      <c r="J284" s="271">
        <v>1</v>
      </c>
      <c r="K284" s="409">
        <f t="shared" si="19"/>
        <v>1</v>
      </c>
      <c r="L284" s="23"/>
    </row>
    <row r="285" spans="1:20" s="346" customFormat="1" ht="18" x14ac:dyDescent="0.25">
      <c r="A285" s="284"/>
      <c r="B285" s="412"/>
      <c r="C285" s="374"/>
      <c r="D285" s="347" t="s">
        <v>326</v>
      </c>
      <c r="E285" s="270"/>
      <c r="F285" s="270"/>
      <c r="G285" s="270">
        <v>2.2999999999999998</v>
      </c>
      <c r="H285" s="270"/>
      <c r="I285" s="270">
        <v>4.3</v>
      </c>
      <c r="J285" s="271">
        <v>1</v>
      </c>
      <c r="K285" s="409">
        <f t="shared" si="19"/>
        <v>1</v>
      </c>
      <c r="L285" s="23"/>
    </row>
    <row r="286" spans="1:20" s="346" customFormat="1" ht="18" x14ac:dyDescent="0.25">
      <c r="A286" s="284"/>
      <c r="B286" s="412"/>
      <c r="C286" s="374"/>
      <c r="D286" s="347" t="s">
        <v>238</v>
      </c>
      <c r="E286" s="270"/>
      <c r="F286" s="270"/>
      <c r="G286" s="270">
        <v>11.423</v>
      </c>
      <c r="H286" s="270"/>
      <c r="I286" s="270">
        <v>6.65</v>
      </c>
      <c r="J286" s="271">
        <v>1</v>
      </c>
      <c r="K286" s="409">
        <f t="shared" si="19"/>
        <v>1</v>
      </c>
      <c r="L286" s="23"/>
    </row>
    <row r="287" spans="1:20" s="346" customFormat="1" ht="18" x14ac:dyDescent="0.25">
      <c r="A287" s="284"/>
      <c r="B287" s="412"/>
      <c r="C287" s="374"/>
      <c r="D287" s="347" t="s">
        <v>285</v>
      </c>
      <c r="E287" s="270"/>
      <c r="F287" s="270"/>
      <c r="G287" s="270">
        <v>26.32</v>
      </c>
      <c r="H287" s="270"/>
      <c r="I287" s="270">
        <v>41.56</v>
      </c>
      <c r="J287" s="271">
        <v>6</v>
      </c>
      <c r="K287" s="409">
        <f t="shared" si="19"/>
        <v>6</v>
      </c>
      <c r="L287" s="23"/>
    </row>
    <row r="288" spans="1:20" s="346" customFormat="1" ht="18" x14ac:dyDescent="0.25">
      <c r="A288" s="284"/>
      <c r="B288" s="412"/>
      <c r="C288" s="374"/>
      <c r="D288" s="347" t="s">
        <v>323</v>
      </c>
      <c r="E288" s="270"/>
      <c r="F288" s="270"/>
      <c r="G288" s="270">
        <v>48.85</v>
      </c>
      <c r="H288" s="129"/>
      <c r="I288" s="270">
        <v>102.8</v>
      </c>
      <c r="J288" s="271">
        <v>12</v>
      </c>
      <c r="K288" s="409">
        <f t="shared" si="19"/>
        <v>12</v>
      </c>
      <c r="L288" s="23"/>
    </row>
    <row r="289" spans="1:12" s="346" customFormat="1" ht="18" x14ac:dyDescent="0.25">
      <c r="A289" s="284"/>
      <c r="B289" s="412"/>
      <c r="C289" s="374"/>
      <c r="D289" s="347" t="s">
        <v>322</v>
      </c>
      <c r="E289" s="270"/>
      <c r="F289" s="270"/>
      <c r="G289" s="270">
        <v>12.45</v>
      </c>
      <c r="H289" s="129"/>
      <c r="I289" s="270">
        <v>13.99</v>
      </c>
      <c r="J289" s="271">
        <v>3</v>
      </c>
      <c r="K289" s="409">
        <f t="shared" si="19"/>
        <v>3</v>
      </c>
      <c r="L289" s="23"/>
    </row>
    <row r="290" spans="1:12" s="346" customFormat="1" ht="36" x14ac:dyDescent="0.25">
      <c r="A290" s="284"/>
      <c r="B290" s="412"/>
      <c r="C290" s="374"/>
      <c r="D290" s="347" t="s">
        <v>321</v>
      </c>
      <c r="E290" s="270"/>
      <c r="F290" s="270"/>
      <c r="G290" s="270">
        <v>15.025</v>
      </c>
      <c r="H290" s="270"/>
      <c r="I290" s="270">
        <v>6.12</v>
      </c>
      <c r="J290" s="271">
        <v>1</v>
      </c>
      <c r="K290" s="409">
        <f t="shared" si="19"/>
        <v>1</v>
      </c>
      <c r="L290" s="23"/>
    </row>
    <row r="291" spans="1:12" s="346" customFormat="1" ht="18" x14ac:dyDescent="0.25">
      <c r="A291" s="284"/>
      <c r="B291" s="412"/>
      <c r="C291" s="374"/>
      <c r="D291" s="347" t="s">
        <v>320</v>
      </c>
      <c r="E291" s="270"/>
      <c r="F291" s="270"/>
      <c r="G291" s="270">
        <v>8.74</v>
      </c>
      <c r="H291" s="270"/>
      <c r="I291" s="270">
        <v>7.57</v>
      </c>
      <c r="J291" s="271">
        <v>0</v>
      </c>
      <c r="K291" s="409">
        <f t="shared" si="19"/>
        <v>0</v>
      </c>
      <c r="L291" s="23"/>
    </row>
    <row r="292" spans="1:12" s="346" customFormat="1" ht="18" x14ac:dyDescent="0.25">
      <c r="A292" s="284"/>
      <c r="B292" s="412"/>
      <c r="C292" s="374"/>
      <c r="D292" s="347" t="s">
        <v>319</v>
      </c>
      <c r="E292" s="270"/>
      <c r="F292" s="270"/>
      <c r="G292" s="270">
        <v>12.01</v>
      </c>
      <c r="H292" s="270"/>
      <c r="I292" s="270">
        <v>10.1</v>
      </c>
      <c r="J292" s="271">
        <v>2</v>
      </c>
      <c r="K292" s="409">
        <f t="shared" si="19"/>
        <v>2</v>
      </c>
      <c r="L292" s="23"/>
    </row>
    <row r="293" spans="1:12" s="346" customFormat="1" ht="18" x14ac:dyDescent="0.25">
      <c r="A293" s="284"/>
      <c r="B293" s="412"/>
      <c r="C293" s="374"/>
      <c r="D293" s="347" t="s">
        <v>286</v>
      </c>
      <c r="E293" s="270"/>
      <c r="F293" s="270"/>
      <c r="G293" s="270">
        <v>47.3</v>
      </c>
      <c r="H293" s="270"/>
      <c r="I293" s="270">
        <v>102.02</v>
      </c>
      <c r="J293" s="271">
        <v>0</v>
      </c>
      <c r="K293" s="409">
        <f t="shared" si="19"/>
        <v>0</v>
      </c>
      <c r="L293" s="23"/>
    </row>
    <row r="294" spans="1:12" s="346" customFormat="1" ht="18" x14ac:dyDescent="0.25">
      <c r="A294" s="284"/>
      <c r="B294" s="412"/>
      <c r="C294" s="374"/>
      <c r="D294" s="347"/>
      <c r="E294" s="270"/>
      <c r="F294" s="270"/>
      <c r="G294" s="270"/>
      <c r="H294" s="270"/>
      <c r="I294" s="270"/>
      <c r="J294" s="271"/>
      <c r="K294" s="410">
        <f>SUM(K277:K284)</f>
        <v>11</v>
      </c>
      <c r="L294" s="23"/>
    </row>
    <row r="295" spans="1:12" s="346" customFormat="1" ht="54" x14ac:dyDescent="0.25">
      <c r="A295" s="284"/>
      <c r="B295" s="407" t="str">
        <f>'Planila Orçamentária'!C40</f>
        <v>Luminária de embutir para lâmpada fluorescente com proteção em policarbonato de 62,5x62,5cm</v>
      </c>
      <c r="C295" s="266" t="s">
        <v>318</v>
      </c>
      <c r="D295" s="272"/>
      <c r="E295" s="268"/>
      <c r="F295" s="268"/>
      <c r="G295" s="268"/>
      <c r="H295" s="268"/>
      <c r="I295" s="268"/>
      <c r="J295" s="267"/>
      <c r="K295" s="408"/>
      <c r="L295" s="23"/>
    </row>
    <row r="296" spans="1:12" s="346" customFormat="1" ht="36" x14ac:dyDescent="0.25">
      <c r="A296" s="284"/>
      <c r="B296" s="412"/>
      <c r="C296" s="374"/>
      <c r="D296" s="347" t="s">
        <v>279</v>
      </c>
      <c r="E296" s="270"/>
      <c r="F296" s="270"/>
      <c r="G296" s="270">
        <v>16.670000000000002</v>
      </c>
      <c r="H296" s="270"/>
      <c r="I296" s="270">
        <v>19.61</v>
      </c>
      <c r="J296" s="271">
        <v>0</v>
      </c>
      <c r="K296" s="409">
        <f>J296</f>
        <v>0</v>
      </c>
      <c r="L296" s="23"/>
    </row>
    <row r="297" spans="1:12" s="346" customFormat="1" ht="18" x14ac:dyDescent="0.25">
      <c r="A297" s="284"/>
      <c r="B297" s="412"/>
      <c r="C297" s="374"/>
      <c r="D297" s="347" t="s">
        <v>280</v>
      </c>
      <c r="E297" s="270"/>
      <c r="F297" s="270"/>
      <c r="G297" s="270">
        <v>21.87</v>
      </c>
      <c r="H297" s="270"/>
      <c r="I297" s="270">
        <v>29.43</v>
      </c>
      <c r="J297" s="271">
        <v>0</v>
      </c>
      <c r="K297" s="409">
        <f t="shared" ref="K297:K312" si="20">J297</f>
        <v>0</v>
      </c>
      <c r="L297" s="23"/>
    </row>
    <row r="298" spans="1:12" s="346" customFormat="1" ht="18" x14ac:dyDescent="0.25">
      <c r="A298" s="284"/>
      <c r="B298" s="412"/>
      <c r="C298" s="374"/>
      <c r="D298" s="347" t="s">
        <v>281</v>
      </c>
      <c r="E298" s="270"/>
      <c r="F298" s="270"/>
      <c r="G298" s="270">
        <v>5.54</v>
      </c>
      <c r="H298" s="270"/>
      <c r="I298" s="270">
        <v>1.98</v>
      </c>
      <c r="J298" s="271">
        <v>0</v>
      </c>
      <c r="K298" s="409">
        <f t="shared" si="20"/>
        <v>0</v>
      </c>
      <c r="L298" s="23"/>
    </row>
    <row r="299" spans="1:12" s="346" customFormat="1" ht="18" x14ac:dyDescent="0.25">
      <c r="A299" s="284"/>
      <c r="B299" s="412"/>
      <c r="C299" s="374"/>
      <c r="D299" s="347" t="s">
        <v>282</v>
      </c>
      <c r="E299" s="270"/>
      <c r="F299" s="270"/>
      <c r="G299" s="270">
        <v>5.69</v>
      </c>
      <c r="H299" s="270"/>
      <c r="I299" s="270">
        <v>2.5099999999999998</v>
      </c>
      <c r="J299" s="271">
        <v>0</v>
      </c>
      <c r="K299" s="409">
        <f t="shared" si="20"/>
        <v>0</v>
      </c>
      <c r="L299" s="23"/>
    </row>
    <row r="300" spans="1:12" s="346" customFormat="1" ht="21.75" customHeight="1" x14ac:dyDescent="0.25">
      <c r="A300" s="284"/>
      <c r="B300" s="412"/>
      <c r="C300" s="374"/>
      <c r="D300" s="347" t="s">
        <v>283</v>
      </c>
      <c r="E300" s="270"/>
      <c r="F300" s="270"/>
      <c r="G300" s="270">
        <v>13.679</v>
      </c>
      <c r="H300" s="270"/>
      <c r="I300" s="270">
        <v>9.83</v>
      </c>
      <c r="J300" s="271">
        <v>2</v>
      </c>
      <c r="K300" s="409">
        <f t="shared" si="20"/>
        <v>2</v>
      </c>
      <c r="L300" s="23"/>
    </row>
    <row r="301" spans="1:12" s="346" customFormat="1" ht="18" x14ac:dyDescent="0.25">
      <c r="A301" s="284"/>
      <c r="B301" s="412"/>
      <c r="C301" s="374"/>
      <c r="D301" s="347" t="s">
        <v>325</v>
      </c>
      <c r="E301" s="270"/>
      <c r="F301" s="270"/>
      <c r="G301" s="270">
        <v>15</v>
      </c>
      <c r="H301" s="270"/>
      <c r="I301" s="270">
        <v>13.76</v>
      </c>
      <c r="J301" s="271">
        <v>0</v>
      </c>
      <c r="K301" s="409">
        <f t="shared" si="20"/>
        <v>0</v>
      </c>
      <c r="L301" s="23"/>
    </row>
    <row r="302" spans="1:12" s="346" customFormat="1" ht="18" x14ac:dyDescent="0.25">
      <c r="A302" s="284"/>
      <c r="B302" s="412"/>
      <c r="C302" s="374"/>
      <c r="D302" s="347" t="s">
        <v>284</v>
      </c>
      <c r="E302" s="270"/>
      <c r="F302" s="270"/>
      <c r="G302" s="270">
        <v>8.25</v>
      </c>
      <c r="H302" s="270"/>
      <c r="I302" s="270">
        <v>4.2</v>
      </c>
      <c r="J302" s="271">
        <v>0</v>
      </c>
      <c r="K302" s="409">
        <f t="shared" si="20"/>
        <v>0</v>
      </c>
      <c r="L302" s="23"/>
    </row>
    <row r="303" spans="1:12" s="346" customFormat="1" ht="18" x14ac:dyDescent="0.25">
      <c r="A303" s="284"/>
      <c r="B303" s="412"/>
      <c r="C303" s="374"/>
      <c r="D303" s="347" t="s">
        <v>324</v>
      </c>
      <c r="E303" s="270"/>
      <c r="F303" s="270"/>
      <c r="G303" s="270">
        <v>4.26</v>
      </c>
      <c r="H303" s="270"/>
      <c r="I303" s="270">
        <v>13.33</v>
      </c>
      <c r="J303" s="271">
        <v>0</v>
      </c>
      <c r="K303" s="409">
        <f t="shared" si="20"/>
        <v>0</v>
      </c>
      <c r="L303" s="23"/>
    </row>
    <row r="304" spans="1:12" s="346" customFormat="1" ht="18" x14ac:dyDescent="0.25">
      <c r="A304" s="284"/>
      <c r="B304" s="412"/>
      <c r="C304" s="374"/>
      <c r="D304" s="347" t="s">
        <v>326</v>
      </c>
      <c r="E304" s="270"/>
      <c r="F304" s="270"/>
      <c r="G304" s="270">
        <v>2.2999999999999998</v>
      </c>
      <c r="H304" s="270"/>
      <c r="I304" s="270">
        <v>4.3</v>
      </c>
      <c r="J304" s="271">
        <v>0</v>
      </c>
      <c r="K304" s="409">
        <f t="shared" si="20"/>
        <v>0</v>
      </c>
      <c r="L304" s="23"/>
    </row>
    <row r="305" spans="1:12" s="346" customFormat="1" ht="18" x14ac:dyDescent="0.25">
      <c r="A305" s="284"/>
      <c r="B305" s="412"/>
      <c r="C305" s="374"/>
      <c r="D305" s="347" t="s">
        <v>238</v>
      </c>
      <c r="E305" s="270"/>
      <c r="F305" s="270"/>
      <c r="G305" s="270">
        <v>11.423</v>
      </c>
      <c r="H305" s="270"/>
      <c r="I305" s="270">
        <v>6.65</v>
      </c>
      <c r="J305" s="271">
        <v>0</v>
      </c>
      <c r="K305" s="409">
        <f t="shared" si="20"/>
        <v>0</v>
      </c>
      <c r="L305" s="23"/>
    </row>
    <row r="306" spans="1:12" s="346" customFormat="1" ht="18" x14ac:dyDescent="0.25">
      <c r="A306" s="284"/>
      <c r="B306" s="412"/>
      <c r="C306" s="374"/>
      <c r="D306" s="347" t="s">
        <v>285</v>
      </c>
      <c r="E306" s="270"/>
      <c r="F306" s="270"/>
      <c r="G306" s="270">
        <v>26.32</v>
      </c>
      <c r="H306" s="270"/>
      <c r="I306" s="270">
        <v>41.56</v>
      </c>
      <c r="J306" s="271">
        <v>0</v>
      </c>
      <c r="K306" s="409">
        <f t="shared" si="20"/>
        <v>0</v>
      </c>
      <c r="L306" s="23"/>
    </row>
    <row r="307" spans="1:12" s="346" customFormat="1" ht="18" x14ac:dyDescent="0.25">
      <c r="A307" s="284"/>
      <c r="B307" s="412"/>
      <c r="C307" s="374"/>
      <c r="D307" s="347" t="s">
        <v>323</v>
      </c>
      <c r="E307" s="270"/>
      <c r="F307" s="270"/>
      <c r="G307" s="270">
        <v>48.85</v>
      </c>
      <c r="H307" s="129"/>
      <c r="I307" s="270">
        <v>102.8</v>
      </c>
      <c r="J307" s="271">
        <v>0</v>
      </c>
      <c r="K307" s="409">
        <f t="shared" si="20"/>
        <v>0</v>
      </c>
      <c r="L307" s="23"/>
    </row>
    <row r="308" spans="1:12" s="346" customFormat="1" ht="18" x14ac:dyDescent="0.25">
      <c r="A308" s="284"/>
      <c r="B308" s="412"/>
      <c r="C308" s="374"/>
      <c r="D308" s="347" t="s">
        <v>322</v>
      </c>
      <c r="E308" s="270"/>
      <c r="F308" s="270"/>
      <c r="G308" s="270">
        <v>12.45</v>
      </c>
      <c r="H308" s="129"/>
      <c r="I308" s="270">
        <v>13.99</v>
      </c>
      <c r="J308" s="271">
        <v>0</v>
      </c>
      <c r="K308" s="409">
        <f t="shared" si="20"/>
        <v>0</v>
      </c>
      <c r="L308" s="23"/>
    </row>
    <row r="309" spans="1:12" s="346" customFormat="1" ht="36" x14ac:dyDescent="0.25">
      <c r="A309" s="284"/>
      <c r="B309" s="412"/>
      <c r="C309" s="374"/>
      <c r="D309" s="347" t="s">
        <v>321</v>
      </c>
      <c r="E309" s="270"/>
      <c r="F309" s="270"/>
      <c r="G309" s="270">
        <v>15.025</v>
      </c>
      <c r="H309" s="270"/>
      <c r="I309" s="270">
        <v>6.12</v>
      </c>
      <c r="J309" s="271">
        <v>0</v>
      </c>
      <c r="K309" s="409">
        <f t="shared" si="20"/>
        <v>0</v>
      </c>
      <c r="L309" s="23"/>
    </row>
    <row r="310" spans="1:12" s="346" customFormat="1" ht="18" x14ac:dyDescent="0.25">
      <c r="A310" s="284"/>
      <c r="B310" s="412"/>
      <c r="C310" s="374"/>
      <c r="D310" s="347" t="s">
        <v>320</v>
      </c>
      <c r="E310" s="270"/>
      <c r="F310" s="270"/>
      <c r="G310" s="270">
        <v>8.74</v>
      </c>
      <c r="H310" s="270"/>
      <c r="I310" s="270">
        <v>7.57</v>
      </c>
      <c r="J310" s="271">
        <v>0</v>
      </c>
      <c r="K310" s="409">
        <f t="shared" si="20"/>
        <v>0</v>
      </c>
      <c r="L310" s="23"/>
    </row>
    <row r="311" spans="1:12" s="346" customFormat="1" ht="18" x14ac:dyDescent="0.25">
      <c r="A311" s="284"/>
      <c r="B311" s="412"/>
      <c r="C311" s="374"/>
      <c r="D311" s="347" t="s">
        <v>319</v>
      </c>
      <c r="E311" s="270"/>
      <c r="F311" s="270"/>
      <c r="G311" s="270">
        <v>12.01</v>
      </c>
      <c r="H311" s="270"/>
      <c r="I311" s="270">
        <v>10.1</v>
      </c>
      <c r="J311" s="271">
        <v>0</v>
      </c>
      <c r="K311" s="409">
        <f t="shared" si="20"/>
        <v>0</v>
      </c>
      <c r="L311" s="23"/>
    </row>
    <row r="312" spans="1:12" s="346" customFormat="1" ht="18" x14ac:dyDescent="0.25">
      <c r="A312" s="284"/>
      <c r="B312" s="412"/>
      <c r="C312" s="374"/>
      <c r="D312" s="347" t="s">
        <v>286</v>
      </c>
      <c r="E312" s="270"/>
      <c r="F312" s="270"/>
      <c r="G312" s="270">
        <v>47.3</v>
      </c>
      <c r="H312" s="270"/>
      <c r="I312" s="270">
        <v>102.02</v>
      </c>
      <c r="J312" s="271">
        <v>0</v>
      </c>
      <c r="K312" s="409">
        <f t="shared" si="20"/>
        <v>0</v>
      </c>
      <c r="L312" s="23"/>
    </row>
    <row r="313" spans="1:12" s="346" customFormat="1" ht="18" x14ac:dyDescent="0.25">
      <c r="A313" s="284"/>
      <c r="B313" s="412"/>
      <c r="C313" s="374"/>
      <c r="D313" s="347"/>
      <c r="E313" s="270"/>
      <c r="F313" s="270"/>
      <c r="G313" s="270"/>
      <c r="H313" s="270"/>
      <c r="I313" s="270"/>
      <c r="J313" s="271"/>
      <c r="K313" s="410">
        <f>SUM(K296:K303)</f>
        <v>2</v>
      </c>
      <c r="L313" s="23"/>
    </row>
    <row r="314" spans="1:12" s="346" customFormat="1" ht="45.75" customHeight="1" x14ac:dyDescent="0.25">
      <c r="A314" s="284"/>
      <c r="B314" s="407" t="str">
        <f>'Planila Orçamentária'!C41</f>
        <v>Luminária PL para 2 (duas) lâmpadas de 21W.</v>
      </c>
      <c r="C314" s="266" t="s">
        <v>318</v>
      </c>
      <c r="D314" s="272"/>
      <c r="E314" s="268"/>
      <c r="F314" s="268"/>
      <c r="G314" s="268"/>
      <c r="H314" s="268"/>
      <c r="I314" s="268"/>
      <c r="J314" s="267"/>
      <c r="K314" s="408"/>
      <c r="L314" s="23"/>
    </row>
    <row r="315" spans="1:12" s="346" customFormat="1" ht="36" x14ac:dyDescent="0.25">
      <c r="A315" s="284"/>
      <c r="B315" s="412"/>
      <c r="C315" s="374"/>
      <c r="D315" s="347" t="s">
        <v>279</v>
      </c>
      <c r="E315" s="270"/>
      <c r="F315" s="270"/>
      <c r="G315" s="270">
        <v>16.670000000000002</v>
      </c>
      <c r="H315" s="270"/>
      <c r="I315" s="270">
        <v>19.61</v>
      </c>
      <c r="J315" s="271">
        <v>0</v>
      </c>
      <c r="K315" s="409">
        <f>J315</f>
        <v>0</v>
      </c>
      <c r="L315" s="23"/>
    </row>
    <row r="316" spans="1:12" s="346" customFormat="1" ht="18" x14ac:dyDescent="0.25">
      <c r="A316" s="284"/>
      <c r="B316" s="412"/>
      <c r="C316" s="374"/>
      <c r="D316" s="347" t="s">
        <v>280</v>
      </c>
      <c r="E316" s="270"/>
      <c r="F316" s="270"/>
      <c r="G316" s="270">
        <v>21.87</v>
      </c>
      <c r="H316" s="270"/>
      <c r="I316" s="270">
        <v>29.43</v>
      </c>
      <c r="J316" s="271">
        <v>0</v>
      </c>
      <c r="K316" s="409">
        <f t="shared" ref="K316:K331" si="21">J316</f>
        <v>0</v>
      </c>
      <c r="L316" s="23"/>
    </row>
    <row r="317" spans="1:12" s="346" customFormat="1" ht="18" x14ac:dyDescent="0.25">
      <c r="A317" s="284"/>
      <c r="B317" s="412"/>
      <c r="C317" s="374"/>
      <c r="D317" s="347" t="s">
        <v>281</v>
      </c>
      <c r="E317" s="270"/>
      <c r="F317" s="270"/>
      <c r="G317" s="270">
        <v>5.54</v>
      </c>
      <c r="H317" s="270"/>
      <c r="I317" s="270">
        <v>1.98</v>
      </c>
      <c r="J317" s="271">
        <v>0</v>
      </c>
      <c r="K317" s="409">
        <f t="shared" si="21"/>
        <v>0</v>
      </c>
      <c r="L317" s="23"/>
    </row>
    <row r="318" spans="1:12" s="346" customFormat="1" ht="18" x14ac:dyDescent="0.25">
      <c r="A318" s="284"/>
      <c r="B318" s="412"/>
      <c r="C318" s="374"/>
      <c r="D318" s="347" t="s">
        <v>282</v>
      </c>
      <c r="E318" s="270"/>
      <c r="F318" s="270"/>
      <c r="G318" s="270">
        <v>5.69</v>
      </c>
      <c r="H318" s="270"/>
      <c r="I318" s="270">
        <v>2.5099999999999998</v>
      </c>
      <c r="J318" s="271">
        <v>0</v>
      </c>
      <c r="K318" s="409">
        <f t="shared" si="21"/>
        <v>0</v>
      </c>
      <c r="L318" s="23"/>
    </row>
    <row r="319" spans="1:12" s="346" customFormat="1" ht="36" x14ac:dyDescent="0.25">
      <c r="A319" s="284"/>
      <c r="B319" s="412"/>
      <c r="C319" s="374"/>
      <c r="D319" s="347" t="s">
        <v>283</v>
      </c>
      <c r="E319" s="270"/>
      <c r="F319" s="270"/>
      <c r="G319" s="270">
        <v>13.679</v>
      </c>
      <c r="H319" s="270"/>
      <c r="I319" s="270">
        <v>9.83</v>
      </c>
      <c r="J319" s="271">
        <v>0</v>
      </c>
      <c r="K319" s="409">
        <f t="shared" si="21"/>
        <v>0</v>
      </c>
      <c r="L319" s="23"/>
    </row>
    <row r="320" spans="1:12" s="346" customFormat="1" ht="18" x14ac:dyDescent="0.25">
      <c r="A320" s="284"/>
      <c r="B320" s="412"/>
      <c r="C320" s="374"/>
      <c r="D320" s="347" t="s">
        <v>325</v>
      </c>
      <c r="E320" s="270"/>
      <c r="F320" s="270"/>
      <c r="G320" s="270">
        <v>15</v>
      </c>
      <c r="H320" s="270"/>
      <c r="I320" s="270">
        <v>13.76</v>
      </c>
      <c r="J320" s="271">
        <v>0</v>
      </c>
      <c r="K320" s="409">
        <f t="shared" si="21"/>
        <v>0</v>
      </c>
      <c r="L320" s="23"/>
    </row>
    <row r="321" spans="1:12" s="346" customFormat="1" ht="18" x14ac:dyDescent="0.25">
      <c r="A321" s="284"/>
      <c r="B321" s="412"/>
      <c r="C321" s="374"/>
      <c r="D321" s="347" t="s">
        <v>284</v>
      </c>
      <c r="E321" s="270"/>
      <c r="F321" s="270"/>
      <c r="G321" s="270">
        <v>8.25</v>
      </c>
      <c r="H321" s="270"/>
      <c r="I321" s="270">
        <v>4.2</v>
      </c>
      <c r="J321" s="271">
        <v>1</v>
      </c>
      <c r="K321" s="409">
        <f t="shared" si="21"/>
        <v>1</v>
      </c>
      <c r="L321" s="23"/>
    </row>
    <row r="322" spans="1:12" s="346" customFormat="1" ht="18" x14ac:dyDescent="0.25">
      <c r="A322" s="284"/>
      <c r="B322" s="412"/>
      <c r="C322" s="374"/>
      <c r="D322" s="347" t="s">
        <v>324</v>
      </c>
      <c r="E322" s="270"/>
      <c r="F322" s="270"/>
      <c r="G322" s="270">
        <v>4.26</v>
      </c>
      <c r="H322" s="270"/>
      <c r="I322" s="270">
        <v>13.33</v>
      </c>
      <c r="J322" s="271">
        <v>0</v>
      </c>
      <c r="K322" s="409">
        <f t="shared" si="21"/>
        <v>0</v>
      </c>
      <c r="L322" s="23"/>
    </row>
    <row r="323" spans="1:12" s="346" customFormat="1" ht="18" x14ac:dyDescent="0.25">
      <c r="A323" s="284"/>
      <c r="B323" s="412"/>
      <c r="C323" s="374"/>
      <c r="D323" s="347" t="s">
        <v>326</v>
      </c>
      <c r="E323" s="270"/>
      <c r="F323" s="270"/>
      <c r="G323" s="270">
        <v>2.2999999999999998</v>
      </c>
      <c r="H323" s="270"/>
      <c r="I323" s="270">
        <v>4.3</v>
      </c>
      <c r="J323" s="271">
        <v>0</v>
      </c>
      <c r="K323" s="409">
        <f t="shared" si="21"/>
        <v>0</v>
      </c>
      <c r="L323" s="23"/>
    </row>
    <row r="324" spans="1:12" s="346" customFormat="1" ht="18" x14ac:dyDescent="0.25">
      <c r="A324" s="284"/>
      <c r="B324" s="412"/>
      <c r="C324" s="374"/>
      <c r="D324" s="347" t="s">
        <v>238</v>
      </c>
      <c r="E324" s="270"/>
      <c r="F324" s="270"/>
      <c r="G324" s="270">
        <v>11.423</v>
      </c>
      <c r="H324" s="270"/>
      <c r="I324" s="270">
        <v>6.65</v>
      </c>
      <c r="J324" s="271">
        <v>0</v>
      </c>
      <c r="K324" s="409">
        <f t="shared" si="21"/>
        <v>0</v>
      </c>
      <c r="L324" s="23"/>
    </row>
    <row r="325" spans="1:12" s="346" customFormat="1" ht="18" x14ac:dyDescent="0.25">
      <c r="A325" s="284"/>
      <c r="B325" s="412"/>
      <c r="C325" s="374"/>
      <c r="D325" s="347" t="s">
        <v>285</v>
      </c>
      <c r="E325" s="270"/>
      <c r="F325" s="270"/>
      <c r="G325" s="270">
        <v>26.32</v>
      </c>
      <c r="H325" s="270"/>
      <c r="I325" s="270">
        <v>41.56</v>
      </c>
      <c r="J325" s="271">
        <v>0</v>
      </c>
      <c r="K325" s="409">
        <f t="shared" si="21"/>
        <v>0</v>
      </c>
      <c r="L325" s="23"/>
    </row>
    <row r="326" spans="1:12" s="346" customFormat="1" ht="18" x14ac:dyDescent="0.25">
      <c r="A326" s="284"/>
      <c r="B326" s="412"/>
      <c r="C326" s="374"/>
      <c r="D326" s="347" t="s">
        <v>323</v>
      </c>
      <c r="E326" s="270"/>
      <c r="F326" s="270"/>
      <c r="G326" s="270">
        <v>48.85</v>
      </c>
      <c r="H326" s="129"/>
      <c r="I326" s="270">
        <v>102.8</v>
      </c>
      <c r="J326" s="271">
        <v>0</v>
      </c>
      <c r="K326" s="409">
        <f t="shared" si="21"/>
        <v>0</v>
      </c>
      <c r="L326" s="23"/>
    </row>
    <row r="327" spans="1:12" s="346" customFormat="1" ht="18" x14ac:dyDescent="0.25">
      <c r="A327" s="284"/>
      <c r="B327" s="412"/>
      <c r="C327" s="374"/>
      <c r="D327" s="347" t="s">
        <v>322</v>
      </c>
      <c r="E327" s="270"/>
      <c r="F327" s="270"/>
      <c r="G327" s="270">
        <v>12.45</v>
      </c>
      <c r="H327" s="129"/>
      <c r="I327" s="270">
        <v>13.99</v>
      </c>
      <c r="J327" s="271">
        <v>0</v>
      </c>
      <c r="K327" s="409">
        <f t="shared" si="21"/>
        <v>0</v>
      </c>
      <c r="L327" s="23"/>
    </row>
    <row r="328" spans="1:12" s="346" customFormat="1" ht="34.5" customHeight="1" x14ac:dyDescent="0.25">
      <c r="A328" s="284"/>
      <c r="B328" s="412"/>
      <c r="C328" s="374"/>
      <c r="D328" s="347" t="s">
        <v>321</v>
      </c>
      <c r="E328" s="270"/>
      <c r="F328" s="270"/>
      <c r="G328" s="270">
        <v>15.025</v>
      </c>
      <c r="H328" s="270"/>
      <c r="I328" s="270">
        <v>6.12</v>
      </c>
      <c r="J328" s="271">
        <v>0</v>
      </c>
      <c r="K328" s="409">
        <f t="shared" si="21"/>
        <v>0</v>
      </c>
      <c r="L328" s="23"/>
    </row>
    <row r="329" spans="1:12" s="346" customFormat="1" ht="18" x14ac:dyDescent="0.25">
      <c r="A329" s="284"/>
      <c r="B329" s="412"/>
      <c r="C329" s="374"/>
      <c r="D329" s="347" t="s">
        <v>320</v>
      </c>
      <c r="E329" s="270"/>
      <c r="F329" s="270"/>
      <c r="G329" s="270">
        <v>8.74</v>
      </c>
      <c r="H329" s="270"/>
      <c r="I329" s="270">
        <v>7.57</v>
      </c>
      <c r="J329" s="271">
        <v>3</v>
      </c>
      <c r="K329" s="409">
        <f t="shared" si="21"/>
        <v>3</v>
      </c>
      <c r="L329" s="23"/>
    </row>
    <row r="330" spans="1:12" s="346" customFormat="1" ht="18" x14ac:dyDescent="0.25">
      <c r="A330" s="284"/>
      <c r="B330" s="412"/>
      <c r="C330" s="374"/>
      <c r="D330" s="347" t="s">
        <v>319</v>
      </c>
      <c r="E330" s="270"/>
      <c r="F330" s="270"/>
      <c r="G330" s="270">
        <v>12.01</v>
      </c>
      <c r="H330" s="270"/>
      <c r="I330" s="270">
        <v>10.1</v>
      </c>
      <c r="J330" s="271">
        <v>0</v>
      </c>
      <c r="K330" s="409">
        <f t="shared" si="21"/>
        <v>0</v>
      </c>
      <c r="L330" s="23"/>
    </row>
    <row r="331" spans="1:12" s="346" customFormat="1" ht="18" x14ac:dyDescent="0.25">
      <c r="A331" s="284"/>
      <c r="B331" s="412"/>
      <c r="C331" s="374"/>
      <c r="D331" s="347" t="s">
        <v>286</v>
      </c>
      <c r="E331" s="270"/>
      <c r="F331" s="270"/>
      <c r="G331" s="270">
        <v>47.3</v>
      </c>
      <c r="H331" s="270"/>
      <c r="I331" s="270">
        <v>102.02</v>
      </c>
      <c r="J331" s="271">
        <v>0</v>
      </c>
      <c r="K331" s="409">
        <f t="shared" si="21"/>
        <v>0</v>
      </c>
      <c r="L331" s="23"/>
    </row>
    <row r="332" spans="1:12" s="346" customFormat="1" ht="18" x14ac:dyDescent="0.25">
      <c r="A332" s="284"/>
      <c r="B332" s="412"/>
      <c r="C332" s="374"/>
      <c r="D332" s="347"/>
      <c r="E332" s="270"/>
      <c r="F332" s="270"/>
      <c r="G332" s="270"/>
      <c r="H332" s="270"/>
      <c r="I332" s="270"/>
      <c r="J332" s="271"/>
      <c r="K332" s="410">
        <f>SUM(K315:K331)</f>
        <v>4</v>
      </c>
      <c r="L332" s="23"/>
    </row>
    <row r="333" spans="1:12" ht="18" x14ac:dyDescent="0.25">
      <c r="A333" s="284"/>
      <c r="B333" s="407" t="str">
        <f>'Planila Orçamentária'!C42</f>
        <v xml:space="preserve">Ponto  elétrico para ar condicionado split </v>
      </c>
      <c r="C333" s="266" t="s">
        <v>318</v>
      </c>
      <c r="D333" s="272"/>
      <c r="E333" s="268"/>
      <c r="F333" s="268"/>
      <c r="G333" s="268"/>
      <c r="H333" s="268"/>
      <c r="I333" s="268"/>
      <c r="J333" s="267"/>
      <c r="K333" s="408"/>
    </row>
    <row r="334" spans="1:12" s="346" customFormat="1" ht="36" x14ac:dyDescent="0.25">
      <c r="A334" s="284"/>
      <c r="B334" s="412"/>
      <c r="C334" s="374"/>
      <c r="D334" s="347" t="s">
        <v>279</v>
      </c>
      <c r="E334" s="270"/>
      <c r="F334" s="270"/>
      <c r="G334" s="270">
        <v>16.670000000000002</v>
      </c>
      <c r="H334" s="270"/>
      <c r="I334" s="270">
        <v>19.61</v>
      </c>
      <c r="J334" s="271">
        <v>1</v>
      </c>
      <c r="K334" s="409">
        <f>J334</f>
        <v>1</v>
      </c>
      <c r="L334" s="23"/>
    </row>
    <row r="335" spans="1:12" s="346" customFormat="1" ht="18" x14ac:dyDescent="0.25">
      <c r="A335" s="284"/>
      <c r="B335" s="412"/>
      <c r="C335" s="374"/>
      <c r="D335" s="347" t="s">
        <v>280</v>
      </c>
      <c r="E335" s="270"/>
      <c r="F335" s="270"/>
      <c r="G335" s="270">
        <v>21.87</v>
      </c>
      <c r="H335" s="270"/>
      <c r="I335" s="270">
        <v>29.43</v>
      </c>
      <c r="J335" s="271">
        <v>0</v>
      </c>
      <c r="K335" s="409">
        <f t="shared" ref="K335:K350" si="22">J335</f>
        <v>0</v>
      </c>
      <c r="L335" s="23"/>
    </row>
    <row r="336" spans="1:12" s="346" customFormat="1" ht="18" x14ac:dyDescent="0.25">
      <c r="A336" s="284"/>
      <c r="B336" s="412"/>
      <c r="C336" s="374"/>
      <c r="D336" s="347" t="s">
        <v>281</v>
      </c>
      <c r="E336" s="270"/>
      <c r="F336" s="270"/>
      <c r="G336" s="270">
        <v>5.54</v>
      </c>
      <c r="H336" s="270"/>
      <c r="I336" s="270">
        <v>1.98</v>
      </c>
      <c r="J336" s="271">
        <v>0</v>
      </c>
      <c r="K336" s="409">
        <f t="shared" si="22"/>
        <v>0</v>
      </c>
      <c r="L336" s="23"/>
    </row>
    <row r="337" spans="1:12" s="346" customFormat="1" ht="18" x14ac:dyDescent="0.25">
      <c r="A337" s="284"/>
      <c r="B337" s="412"/>
      <c r="C337" s="374"/>
      <c r="D337" s="347" t="s">
        <v>282</v>
      </c>
      <c r="E337" s="270"/>
      <c r="F337" s="270"/>
      <c r="G337" s="270">
        <v>5.69</v>
      </c>
      <c r="H337" s="270"/>
      <c r="I337" s="270">
        <v>2.5099999999999998</v>
      </c>
      <c r="J337" s="271">
        <v>0</v>
      </c>
      <c r="K337" s="409">
        <f t="shared" si="22"/>
        <v>0</v>
      </c>
      <c r="L337" s="23"/>
    </row>
    <row r="338" spans="1:12" s="346" customFormat="1" ht="36" x14ac:dyDescent="0.25">
      <c r="A338" s="284"/>
      <c r="B338" s="412"/>
      <c r="C338" s="374"/>
      <c r="D338" s="347" t="s">
        <v>283</v>
      </c>
      <c r="E338" s="270"/>
      <c r="F338" s="270"/>
      <c r="G338" s="270">
        <v>13.679</v>
      </c>
      <c r="H338" s="270"/>
      <c r="I338" s="270">
        <v>9.83</v>
      </c>
      <c r="J338" s="271">
        <v>0</v>
      </c>
      <c r="K338" s="409">
        <f t="shared" si="22"/>
        <v>0</v>
      </c>
      <c r="L338" s="23"/>
    </row>
    <row r="339" spans="1:12" s="346" customFormat="1" ht="18" x14ac:dyDescent="0.25">
      <c r="A339" s="284"/>
      <c r="B339" s="412"/>
      <c r="C339" s="374"/>
      <c r="D339" s="347" t="s">
        <v>325</v>
      </c>
      <c r="E339" s="270"/>
      <c r="F339" s="270"/>
      <c r="G339" s="270">
        <v>15</v>
      </c>
      <c r="H339" s="270"/>
      <c r="I339" s="270">
        <v>13.76</v>
      </c>
      <c r="J339" s="271">
        <v>1</v>
      </c>
      <c r="K339" s="409">
        <f t="shared" si="22"/>
        <v>1</v>
      </c>
      <c r="L339" s="23"/>
    </row>
    <row r="340" spans="1:12" s="346" customFormat="1" ht="18" x14ac:dyDescent="0.25">
      <c r="A340" s="284"/>
      <c r="B340" s="412"/>
      <c r="C340" s="374"/>
      <c r="D340" s="347" t="s">
        <v>284</v>
      </c>
      <c r="E340" s="270"/>
      <c r="F340" s="270"/>
      <c r="G340" s="270">
        <v>8.25</v>
      </c>
      <c r="H340" s="270"/>
      <c r="I340" s="270">
        <v>4.2</v>
      </c>
      <c r="J340" s="271">
        <v>0</v>
      </c>
      <c r="K340" s="409">
        <f t="shared" si="22"/>
        <v>0</v>
      </c>
      <c r="L340" s="23"/>
    </row>
    <row r="341" spans="1:12" s="346" customFormat="1" ht="18" x14ac:dyDescent="0.25">
      <c r="A341" s="284"/>
      <c r="B341" s="412"/>
      <c r="C341" s="374"/>
      <c r="D341" s="347" t="s">
        <v>324</v>
      </c>
      <c r="E341" s="270"/>
      <c r="F341" s="270"/>
      <c r="G341" s="270">
        <v>4.26</v>
      </c>
      <c r="H341" s="270"/>
      <c r="I341" s="270">
        <v>13.33</v>
      </c>
      <c r="J341" s="271">
        <v>1</v>
      </c>
      <c r="K341" s="409">
        <f t="shared" si="22"/>
        <v>1</v>
      </c>
      <c r="L341" s="23"/>
    </row>
    <row r="342" spans="1:12" s="346" customFormat="1" ht="18" x14ac:dyDescent="0.25">
      <c r="A342" s="284"/>
      <c r="B342" s="412"/>
      <c r="C342" s="374"/>
      <c r="D342" s="347" t="s">
        <v>326</v>
      </c>
      <c r="E342" s="270"/>
      <c r="F342" s="270"/>
      <c r="G342" s="270">
        <v>2.2999999999999998</v>
      </c>
      <c r="H342" s="270"/>
      <c r="I342" s="270">
        <v>4.3</v>
      </c>
      <c r="J342" s="271">
        <v>0</v>
      </c>
      <c r="K342" s="409">
        <f t="shared" si="22"/>
        <v>0</v>
      </c>
      <c r="L342" s="23"/>
    </row>
    <row r="343" spans="1:12" s="346" customFormat="1" ht="18" x14ac:dyDescent="0.25">
      <c r="A343" s="284"/>
      <c r="B343" s="412"/>
      <c r="C343" s="374"/>
      <c r="D343" s="347" t="s">
        <v>238</v>
      </c>
      <c r="E343" s="270"/>
      <c r="F343" s="270"/>
      <c r="G343" s="270">
        <v>11.423</v>
      </c>
      <c r="H343" s="270"/>
      <c r="I343" s="270">
        <v>6.65</v>
      </c>
      <c r="J343" s="271">
        <v>0</v>
      </c>
      <c r="K343" s="409">
        <f t="shared" si="22"/>
        <v>0</v>
      </c>
      <c r="L343" s="23"/>
    </row>
    <row r="344" spans="1:12" s="346" customFormat="1" ht="18" x14ac:dyDescent="0.25">
      <c r="A344" s="284"/>
      <c r="B344" s="412"/>
      <c r="C344" s="374"/>
      <c r="D344" s="347" t="s">
        <v>285</v>
      </c>
      <c r="E344" s="270"/>
      <c r="F344" s="270"/>
      <c r="G344" s="270">
        <v>26.32</v>
      </c>
      <c r="H344" s="270"/>
      <c r="I344" s="270">
        <v>41.56</v>
      </c>
      <c r="J344" s="271">
        <v>0</v>
      </c>
      <c r="K344" s="409">
        <f t="shared" si="22"/>
        <v>0</v>
      </c>
      <c r="L344" s="23"/>
    </row>
    <row r="345" spans="1:12" s="346" customFormat="1" ht="18" x14ac:dyDescent="0.25">
      <c r="A345" s="284"/>
      <c r="B345" s="412"/>
      <c r="C345" s="374"/>
      <c r="D345" s="347" t="s">
        <v>323</v>
      </c>
      <c r="E345" s="270"/>
      <c r="F345" s="270"/>
      <c r="G345" s="270">
        <v>48.85</v>
      </c>
      <c r="H345" s="129"/>
      <c r="I345" s="270">
        <v>102.8</v>
      </c>
      <c r="J345" s="271">
        <v>2</v>
      </c>
      <c r="K345" s="409">
        <f t="shared" si="22"/>
        <v>2</v>
      </c>
      <c r="L345" s="23"/>
    </row>
    <row r="346" spans="1:12" s="346" customFormat="1" ht="18" x14ac:dyDescent="0.25">
      <c r="A346" s="284"/>
      <c r="B346" s="412"/>
      <c r="C346" s="374"/>
      <c r="D346" s="347" t="s">
        <v>322</v>
      </c>
      <c r="E346" s="270"/>
      <c r="F346" s="270"/>
      <c r="G346" s="270">
        <v>12.45</v>
      </c>
      <c r="H346" s="129"/>
      <c r="I346" s="270">
        <v>13.99</v>
      </c>
      <c r="J346" s="271">
        <v>0</v>
      </c>
      <c r="K346" s="409">
        <f t="shared" si="22"/>
        <v>0</v>
      </c>
      <c r="L346" s="23"/>
    </row>
    <row r="347" spans="1:12" s="346" customFormat="1" ht="36" x14ac:dyDescent="0.25">
      <c r="A347" s="284"/>
      <c r="B347" s="412"/>
      <c r="C347" s="374"/>
      <c r="D347" s="347" t="s">
        <v>321</v>
      </c>
      <c r="E347" s="270"/>
      <c r="F347" s="270"/>
      <c r="G347" s="270">
        <v>15.025</v>
      </c>
      <c r="H347" s="270"/>
      <c r="I347" s="270">
        <v>6.12</v>
      </c>
      <c r="J347" s="271">
        <v>0</v>
      </c>
      <c r="K347" s="409">
        <f t="shared" si="22"/>
        <v>0</v>
      </c>
      <c r="L347" s="23"/>
    </row>
    <row r="348" spans="1:12" s="346" customFormat="1" ht="18" x14ac:dyDescent="0.25">
      <c r="A348" s="284"/>
      <c r="B348" s="412"/>
      <c r="C348" s="374"/>
      <c r="D348" s="347" t="s">
        <v>320</v>
      </c>
      <c r="E348" s="270"/>
      <c r="F348" s="270"/>
      <c r="G348" s="270">
        <v>8.74</v>
      </c>
      <c r="H348" s="270"/>
      <c r="I348" s="270">
        <v>7.57</v>
      </c>
      <c r="J348" s="271">
        <v>0</v>
      </c>
      <c r="K348" s="409">
        <f t="shared" si="22"/>
        <v>0</v>
      </c>
      <c r="L348" s="23"/>
    </row>
    <row r="349" spans="1:12" s="346" customFormat="1" ht="18" x14ac:dyDescent="0.25">
      <c r="A349" s="284"/>
      <c r="B349" s="412"/>
      <c r="C349" s="374"/>
      <c r="D349" s="347" t="s">
        <v>319</v>
      </c>
      <c r="E349" s="270"/>
      <c r="F349" s="270"/>
      <c r="G349" s="270">
        <v>12.01</v>
      </c>
      <c r="H349" s="270"/>
      <c r="I349" s="270">
        <v>10.1</v>
      </c>
      <c r="J349" s="271">
        <v>0</v>
      </c>
      <c r="K349" s="409">
        <f t="shared" si="22"/>
        <v>0</v>
      </c>
      <c r="L349" s="23"/>
    </row>
    <row r="350" spans="1:12" s="346" customFormat="1" ht="18" x14ac:dyDescent="0.25">
      <c r="A350" s="284"/>
      <c r="B350" s="412"/>
      <c r="C350" s="374"/>
      <c r="D350" s="347" t="s">
        <v>286</v>
      </c>
      <c r="E350" s="270"/>
      <c r="F350" s="270"/>
      <c r="G350" s="270">
        <v>47.3</v>
      </c>
      <c r="H350" s="270"/>
      <c r="I350" s="270">
        <v>102.02</v>
      </c>
      <c r="J350" s="271">
        <v>0</v>
      </c>
      <c r="K350" s="409">
        <f t="shared" si="22"/>
        <v>0</v>
      </c>
      <c r="L350" s="23"/>
    </row>
    <row r="351" spans="1:12" s="346" customFormat="1" ht="18" x14ac:dyDescent="0.25">
      <c r="A351" s="284"/>
      <c r="B351" s="412"/>
      <c r="C351" s="374"/>
      <c r="D351" s="347"/>
      <c r="E351" s="270"/>
      <c r="F351" s="270"/>
      <c r="G351" s="270"/>
      <c r="H351" s="270"/>
      <c r="I351" s="270"/>
      <c r="J351" s="271"/>
      <c r="K351" s="410">
        <f>SUM(K334:K350)</f>
        <v>5</v>
      </c>
      <c r="L351" s="23"/>
    </row>
    <row r="352" spans="1:12" ht="18" x14ac:dyDescent="0.25">
      <c r="A352" s="284"/>
      <c r="B352" s="407" t="str">
        <f>'Planila Orçamentária'!C43</f>
        <v>Luminária de emergência</v>
      </c>
      <c r="C352" s="266" t="s">
        <v>318</v>
      </c>
      <c r="D352" s="272"/>
      <c r="E352" s="268"/>
      <c r="F352" s="268"/>
      <c r="G352" s="268"/>
      <c r="H352" s="268"/>
      <c r="I352" s="268"/>
      <c r="J352" s="267"/>
      <c r="K352" s="408"/>
    </row>
    <row r="353" spans="1:12" s="346" customFormat="1" ht="36" x14ac:dyDescent="0.25">
      <c r="A353" s="284"/>
      <c r="B353" s="412"/>
      <c r="C353" s="374"/>
      <c r="D353" s="347" t="s">
        <v>279</v>
      </c>
      <c r="E353" s="270"/>
      <c r="F353" s="270"/>
      <c r="G353" s="270">
        <v>16.670000000000002</v>
      </c>
      <c r="H353" s="270"/>
      <c r="I353" s="270">
        <v>19.61</v>
      </c>
      <c r="J353" s="271"/>
      <c r="K353" s="409">
        <f>J353</f>
        <v>0</v>
      </c>
      <c r="L353" s="23"/>
    </row>
    <row r="354" spans="1:12" s="346" customFormat="1" ht="18" x14ac:dyDescent="0.25">
      <c r="A354" s="284"/>
      <c r="B354" s="412"/>
      <c r="C354" s="374"/>
      <c r="D354" s="347" t="s">
        <v>280</v>
      </c>
      <c r="E354" s="270"/>
      <c r="F354" s="270"/>
      <c r="G354" s="270">
        <v>21.87</v>
      </c>
      <c r="H354" s="270"/>
      <c r="I354" s="270">
        <v>29.43</v>
      </c>
      <c r="J354" s="271">
        <v>3</v>
      </c>
      <c r="K354" s="409">
        <f t="shared" ref="K354:K369" si="23">J354</f>
        <v>3</v>
      </c>
      <c r="L354" s="23"/>
    </row>
    <row r="355" spans="1:12" s="346" customFormat="1" ht="18" x14ac:dyDescent="0.25">
      <c r="A355" s="284"/>
      <c r="B355" s="412"/>
      <c r="C355" s="374"/>
      <c r="D355" s="347" t="s">
        <v>281</v>
      </c>
      <c r="E355" s="270"/>
      <c r="F355" s="270"/>
      <c r="G355" s="270">
        <v>5.54</v>
      </c>
      <c r="H355" s="270"/>
      <c r="I355" s="270">
        <v>1.98</v>
      </c>
      <c r="J355" s="271"/>
      <c r="K355" s="409">
        <f t="shared" si="23"/>
        <v>0</v>
      </c>
      <c r="L355" s="23"/>
    </row>
    <row r="356" spans="1:12" s="346" customFormat="1" ht="18" x14ac:dyDescent="0.25">
      <c r="A356" s="284"/>
      <c r="B356" s="412"/>
      <c r="C356" s="374"/>
      <c r="D356" s="347" t="s">
        <v>282</v>
      </c>
      <c r="E356" s="270"/>
      <c r="F356" s="270"/>
      <c r="G356" s="270">
        <v>5.69</v>
      </c>
      <c r="H356" s="270"/>
      <c r="I356" s="270">
        <v>2.5099999999999998</v>
      </c>
      <c r="J356" s="271"/>
      <c r="K356" s="409">
        <f t="shared" si="23"/>
        <v>0</v>
      </c>
      <c r="L356" s="23"/>
    </row>
    <row r="357" spans="1:12" s="346" customFormat="1" ht="22.5" customHeight="1" x14ac:dyDescent="0.25">
      <c r="A357" s="284"/>
      <c r="B357" s="412"/>
      <c r="C357" s="374"/>
      <c r="D357" s="347" t="s">
        <v>283</v>
      </c>
      <c r="E357" s="270"/>
      <c r="F357" s="270"/>
      <c r="G357" s="270">
        <v>13.679</v>
      </c>
      <c r="H357" s="270"/>
      <c r="I357" s="270">
        <v>9.83</v>
      </c>
      <c r="J357" s="271"/>
      <c r="K357" s="409">
        <f t="shared" si="23"/>
        <v>0</v>
      </c>
      <c r="L357" s="23"/>
    </row>
    <row r="358" spans="1:12" s="346" customFormat="1" ht="18" x14ac:dyDescent="0.25">
      <c r="A358" s="284"/>
      <c r="B358" s="412"/>
      <c r="C358" s="374"/>
      <c r="D358" s="347" t="s">
        <v>325</v>
      </c>
      <c r="E358" s="270"/>
      <c r="F358" s="270"/>
      <c r="G358" s="270">
        <v>15</v>
      </c>
      <c r="H358" s="270"/>
      <c r="I358" s="270">
        <v>13.76</v>
      </c>
      <c r="J358" s="271">
        <v>1</v>
      </c>
      <c r="K358" s="409">
        <f t="shared" si="23"/>
        <v>1</v>
      </c>
      <c r="L358" s="23"/>
    </row>
    <row r="359" spans="1:12" s="346" customFormat="1" ht="18" x14ac:dyDescent="0.25">
      <c r="A359" s="284"/>
      <c r="B359" s="412"/>
      <c r="C359" s="374"/>
      <c r="D359" s="347" t="s">
        <v>284</v>
      </c>
      <c r="E359" s="270"/>
      <c r="F359" s="270"/>
      <c r="G359" s="270">
        <v>8.25</v>
      </c>
      <c r="H359" s="270"/>
      <c r="I359" s="270">
        <v>4.2</v>
      </c>
      <c r="J359" s="271"/>
      <c r="K359" s="409">
        <f t="shared" si="23"/>
        <v>0</v>
      </c>
      <c r="L359" s="23"/>
    </row>
    <row r="360" spans="1:12" s="346" customFormat="1" ht="18" x14ac:dyDescent="0.25">
      <c r="A360" s="284"/>
      <c r="B360" s="412"/>
      <c r="C360" s="374"/>
      <c r="D360" s="347" t="s">
        <v>324</v>
      </c>
      <c r="E360" s="270"/>
      <c r="F360" s="270"/>
      <c r="G360" s="270">
        <v>4.26</v>
      </c>
      <c r="H360" s="270"/>
      <c r="I360" s="270">
        <v>13.33</v>
      </c>
      <c r="J360" s="271">
        <v>1</v>
      </c>
      <c r="K360" s="409">
        <f t="shared" si="23"/>
        <v>1</v>
      </c>
      <c r="L360" s="23"/>
    </row>
    <row r="361" spans="1:12" s="346" customFormat="1" ht="18" x14ac:dyDescent="0.25">
      <c r="A361" s="284"/>
      <c r="B361" s="412"/>
      <c r="C361" s="374"/>
      <c r="D361" s="347" t="s">
        <v>326</v>
      </c>
      <c r="E361" s="270"/>
      <c r="F361" s="270"/>
      <c r="G361" s="270">
        <v>2.2999999999999998</v>
      </c>
      <c r="H361" s="270"/>
      <c r="I361" s="270">
        <v>4.3</v>
      </c>
      <c r="J361" s="271">
        <v>1</v>
      </c>
      <c r="K361" s="409">
        <f t="shared" si="23"/>
        <v>1</v>
      </c>
      <c r="L361" s="23"/>
    </row>
    <row r="362" spans="1:12" s="346" customFormat="1" ht="18" x14ac:dyDescent="0.25">
      <c r="A362" s="284"/>
      <c r="B362" s="412"/>
      <c r="C362" s="374"/>
      <c r="D362" s="347" t="s">
        <v>238</v>
      </c>
      <c r="E362" s="270"/>
      <c r="F362" s="270"/>
      <c r="G362" s="270">
        <v>11.423</v>
      </c>
      <c r="H362" s="270"/>
      <c r="I362" s="270">
        <v>6.65</v>
      </c>
      <c r="J362" s="271"/>
      <c r="K362" s="409">
        <f t="shared" si="23"/>
        <v>0</v>
      </c>
      <c r="L362" s="23"/>
    </row>
    <row r="363" spans="1:12" s="346" customFormat="1" ht="18" x14ac:dyDescent="0.25">
      <c r="A363" s="284"/>
      <c r="B363" s="412"/>
      <c r="C363" s="374"/>
      <c r="D363" s="347" t="s">
        <v>285</v>
      </c>
      <c r="E363" s="270"/>
      <c r="F363" s="270"/>
      <c r="G363" s="270">
        <v>26.32</v>
      </c>
      <c r="H363" s="270"/>
      <c r="I363" s="270">
        <v>41.56</v>
      </c>
      <c r="J363" s="271">
        <v>4</v>
      </c>
      <c r="K363" s="409">
        <f t="shared" si="23"/>
        <v>4</v>
      </c>
      <c r="L363" s="23"/>
    </row>
    <row r="364" spans="1:12" s="346" customFormat="1" ht="18" x14ac:dyDescent="0.25">
      <c r="A364" s="284"/>
      <c r="B364" s="412"/>
      <c r="C364" s="374"/>
      <c r="D364" s="347" t="s">
        <v>323</v>
      </c>
      <c r="E364" s="270"/>
      <c r="F364" s="270"/>
      <c r="G364" s="270">
        <v>48.85</v>
      </c>
      <c r="H364" s="129"/>
      <c r="I364" s="270">
        <v>102.8</v>
      </c>
      <c r="J364" s="271">
        <v>1</v>
      </c>
      <c r="K364" s="409">
        <f t="shared" si="23"/>
        <v>1</v>
      </c>
      <c r="L364" s="23"/>
    </row>
    <row r="365" spans="1:12" s="346" customFormat="1" ht="18" x14ac:dyDescent="0.25">
      <c r="A365" s="284"/>
      <c r="B365" s="412"/>
      <c r="C365" s="374"/>
      <c r="D365" s="347" t="s">
        <v>322</v>
      </c>
      <c r="E365" s="270"/>
      <c r="F365" s="270"/>
      <c r="G365" s="270">
        <v>12.45</v>
      </c>
      <c r="H365" s="129"/>
      <c r="I365" s="270">
        <v>13.99</v>
      </c>
      <c r="J365" s="271">
        <v>1</v>
      </c>
      <c r="K365" s="409">
        <f t="shared" si="23"/>
        <v>1</v>
      </c>
      <c r="L365" s="23"/>
    </row>
    <row r="366" spans="1:12" s="346" customFormat="1" ht="36" x14ac:dyDescent="0.25">
      <c r="A366" s="284"/>
      <c r="B366" s="412"/>
      <c r="C366" s="374"/>
      <c r="D366" s="347" t="s">
        <v>321</v>
      </c>
      <c r="E366" s="270"/>
      <c r="F366" s="270"/>
      <c r="G366" s="270">
        <v>15.025</v>
      </c>
      <c r="H366" s="270"/>
      <c r="I366" s="270">
        <v>6.12</v>
      </c>
      <c r="J366" s="271"/>
      <c r="K366" s="409">
        <f t="shared" si="23"/>
        <v>0</v>
      </c>
      <c r="L366" s="23"/>
    </row>
    <row r="367" spans="1:12" s="346" customFormat="1" ht="18" x14ac:dyDescent="0.25">
      <c r="A367" s="284"/>
      <c r="B367" s="412"/>
      <c r="C367" s="374"/>
      <c r="D367" s="347" t="s">
        <v>320</v>
      </c>
      <c r="E367" s="270"/>
      <c r="F367" s="270"/>
      <c r="G367" s="270">
        <v>8.74</v>
      </c>
      <c r="H367" s="270"/>
      <c r="I367" s="270">
        <v>7.57</v>
      </c>
      <c r="J367" s="271"/>
      <c r="K367" s="409">
        <f t="shared" si="23"/>
        <v>0</v>
      </c>
      <c r="L367" s="23"/>
    </row>
    <row r="368" spans="1:12" s="346" customFormat="1" ht="18" x14ac:dyDescent="0.25">
      <c r="A368" s="284"/>
      <c r="B368" s="412"/>
      <c r="C368" s="374"/>
      <c r="D368" s="347" t="s">
        <v>319</v>
      </c>
      <c r="E368" s="270"/>
      <c r="F368" s="270"/>
      <c r="G368" s="270">
        <v>12.01</v>
      </c>
      <c r="H368" s="270"/>
      <c r="I368" s="270">
        <v>10.1</v>
      </c>
      <c r="J368" s="271"/>
      <c r="K368" s="409">
        <f t="shared" si="23"/>
        <v>0</v>
      </c>
      <c r="L368" s="23"/>
    </row>
    <row r="369" spans="1:12" s="346" customFormat="1" ht="18" x14ac:dyDescent="0.25">
      <c r="A369" s="284"/>
      <c r="B369" s="412"/>
      <c r="C369" s="374"/>
      <c r="D369" s="347" t="s">
        <v>286</v>
      </c>
      <c r="E369" s="270"/>
      <c r="F369" s="270"/>
      <c r="G369" s="270">
        <v>47.3</v>
      </c>
      <c r="H369" s="270"/>
      <c r="I369" s="270">
        <v>102.02</v>
      </c>
      <c r="J369" s="271"/>
      <c r="K369" s="409">
        <f t="shared" si="23"/>
        <v>0</v>
      </c>
      <c r="L369" s="23"/>
    </row>
    <row r="370" spans="1:12" s="346" customFormat="1" ht="18" x14ac:dyDescent="0.25">
      <c r="A370" s="284"/>
      <c r="B370" s="412"/>
      <c r="C370" s="374"/>
      <c r="D370" s="347"/>
      <c r="E370" s="270"/>
      <c r="F370" s="270"/>
      <c r="G370" s="270"/>
      <c r="H370" s="270"/>
      <c r="I370" s="270"/>
      <c r="J370" s="271"/>
      <c r="K370" s="410">
        <f>SUM(K353:K369)</f>
        <v>12</v>
      </c>
      <c r="L370" s="23"/>
    </row>
    <row r="371" spans="1:12" s="346" customFormat="1" ht="18" x14ac:dyDescent="0.25">
      <c r="A371" s="284"/>
      <c r="B371" s="411" t="str">
        <f>'Planila Orçamentária'!C44</f>
        <v>Tomada Simples</v>
      </c>
      <c r="C371" s="374"/>
      <c r="D371" s="347"/>
      <c r="E371" s="270"/>
      <c r="F371" s="270"/>
      <c r="G371" s="270"/>
      <c r="H371" s="270"/>
      <c r="I371" s="270"/>
      <c r="J371" s="271"/>
      <c r="K371" s="410"/>
      <c r="L371" s="23"/>
    </row>
    <row r="372" spans="1:12" s="346" customFormat="1" ht="36" x14ac:dyDescent="0.25">
      <c r="A372" s="284"/>
      <c r="B372" s="412"/>
      <c r="C372" s="374"/>
      <c r="D372" s="347" t="s">
        <v>279</v>
      </c>
      <c r="E372" s="270"/>
      <c r="F372" s="270"/>
      <c r="G372" s="270">
        <v>16.670000000000002</v>
      </c>
      <c r="H372" s="270"/>
      <c r="I372" s="270">
        <v>19.61</v>
      </c>
      <c r="J372" s="271"/>
      <c r="K372" s="409">
        <f>J372</f>
        <v>0</v>
      </c>
      <c r="L372" s="23"/>
    </row>
    <row r="373" spans="1:12" s="346" customFormat="1" ht="18" x14ac:dyDescent="0.25">
      <c r="A373" s="284"/>
      <c r="B373" s="412"/>
      <c r="C373" s="374"/>
      <c r="D373" s="347" t="s">
        <v>280</v>
      </c>
      <c r="E373" s="270"/>
      <c r="F373" s="270"/>
      <c r="G373" s="270">
        <v>21.87</v>
      </c>
      <c r="H373" s="270"/>
      <c r="I373" s="270">
        <v>29.43</v>
      </c>
      <c r="J373" s="271"/>
      <c r="K373" s="409">
        <f t="shared" ref="K373:K388" si="24">J373</f>
        <v>0</v>
      </c>
      <c r="L373" s="23"/>
    </row>
    <row r="374" spans="1:12" s="346" customFormat="1" ht="18" x14ac:dyDescent="0.25">
      <c r="A374" s="284"/>
      <c r="B374" s="412"/>
      <c r="C374" s="374"/>
      <c r="D374" s="347" t="s">
        <v>281</v>
      </c>
      <c r="E374" s="270"/>
      <c r="F374" s="270"/>
      <c r="G374" s="270">
        <v>5.54</v>
      </c>
      <c r="H374" s="270"/>
      <c r="I374" s="270">
        <v>1.98</v>
      </c>
      <c r="J374" s="271"/>
      <c r="K374" s="409">
        <f t="shared" si="24"/>
        <v>0</v>
      </c>
      <c r="L374" s="23"/>
    </row>
    <row r="375" spans="1:12" s="346" customFormat="1" ht="18" x14ac:dyDescent="0.25">
      <c r="A375" s="284"/>
      <c r="B375" s="412"/>
      <c r="C375" s="374"/>
      <c r="D375" s="347" t="s">
        <v>282</v>
      </c>
      <c r="E375" s="270"/>
      <c r="F375" s="270"/>
      <c r="G375" s="270">
        <v>5.69</v>
      </c>
      <c r="H375" s="270"/>
      <c r="I375" s="270">
        <v>2.5099999999999998</v>
      </c>
      <c r="J375" s="271"/>
      <c r="K375" s="409">
        <f t="shared" si="24"/>
        <v>0</v>
      </c>
      <c r="L375" s="23"/>
    </row>
    <row r="376" spans="1:12" s="346" customFormat="1" ht="36" x14ac:dyDescent="0.25">
      <c r="A376" s="284"/>
      <c r="B376" s="412"/>
      <c r="C376" s="374"/>
      <c r="D376" s="347" t="s">
        <v>283</v>
      </c>
      <c r="E376" s="270"/>
      <c r="F376" s="270"/>
      <c r="G376" s="270">
        <v>13.679</v>
      </c>
      <c r="H376" s="270"/>
      <c r="I376" s="270">
        <v>9.83</v>
      </c>
      <c r="J376" s="271"/>
      <c r="K376" s="409">
        <f t="shared" si="24"/>
        <v>0</v>
      </c>
      <c r="L376" s="23"/>
    </row>
    <row r="377" spans="1:12" s="346" customFormat="1" ht="18" x14ac:dyDescent="0.25">
      <c r="A377" s="284"/>
      <c r="B377" s="412"/>
      <c r="C377" s="374"/>
      <c r="D377" s="347" t="s">
        <v>325</v>
      </c>
      <c r="E377" s="270"/>
      <c r="F377" s="270"/>
      <c r="G377" s="270">
        <v>15</v>
      </c>
      <c r="H377" s="270"/>
      <c r="I377" s="270">
        <v>13.76</v>
      </c>
      <c r="J377" s="271"/>
      <c r="K377" s="409">
        <f t="shared" si="24"/>
        <v>0</v>
      </c>
      <c r="L377" s="23"/>
    </row>
    <row r="378" spans="1:12" s="346" customFormat="1" ht="18" x14ac:dyDescent="0.25">
      <c r="A378" s="284"/>
      <c r="B378" s="412"/>
      <c r="C378" s="374"/>
      <c r="D378" s="347" t="s">
        <v>284</v>
      </c>
      <c r="E378" s="270"/>
      <c r="F378" s="270"/>
      <c r="G378" s="270">
        <v>8.25</v>
      </c>
      <c r="H378" s="270"/>
      <c r="I378" s="270">
        <v>4.2</v>
      </c>
      <c r="J378" s="271"/>
      <c r="K378" s="409">
        <f t="shared" si="24"/>
        <v>0</v>
      </c>
      <c r="L378" s="23"/>
    </row>
    <row r="379" spans="1:12" s="346" customFormat="1" ht="18" x14ac:dyDescent="0.25">
      <c r="A379" s="284"/>
      <c r="B379" s="412"/>
      <c r="C379" s="374"/>
      <c r="D379" s="347" t="s">
        <v>324</v>
      </c>
      <c r="E379" s="270"/>
      <c r="F379" s="270"/>
      <c r="G379" s="270">
        <v>4.26</v>
      </c>
      <c r="H379" s="270"/>
      <c r="I379" s="270">
        <v>13.33</v>
      </c>
      <c r="J379" s="271"/>
      <c r="K379" s="409">
        <f t="shared" si="24"/>
        <v>0</v>
      </c>
      <c r="L379" s="23"/>
    </row>
    <row r="380" spans="1:12" s="346" customFormat="1" ht="18" x14ac:dyDescent="0.25">
      <c r="A380" s="284"/>
      <c r="B380" s="412"/>
      <c r="C380" s="374"/>
      <c r="D380" s="347" t="s">
        <v>326</v>
      </c>
      <c r="E380" s="270"/>
      <c r="F380" s="270"/>
      <c r="G380" s="270">
        <v>2.2999999999999998</v>
      </c>
      <c r="H380" s="270"/>
      <c r="I380" s="270">
        <v>4.3</v>
      </c>
      <c r="J380" s="271"/>
      <c r="K380" s="409">
        <f t="shared" si="24"/>
        <v>0</v>
      </c>
      <c r="L380" s="23"/>
    </row>
    <row r="381" spans="1:12" s="346" customFormat="1" ht="18" x14ac:dyDescent="0.25">
      <c r="A381" s="284"/>
      <c r="B381" s="412"/>
      <c r="C381" s="374"/>
      <c r="D381" s="347" t="s">
        <v>238</v>
      </c>
      <c r="E381" s="270"/>
      <c r="F381" s="270"/>
      <c r="G381" s="270">
        <v>11.423</v>
      </c>
      <c r="H381" s="270"/>
      <c r="I381" s="270">
        <v>6.65</v>
      </c>
      <c r="J381" s="271"/>
      <c r="K381" s="409">
        <f t="shared" si="24"/>
        <v>0</v>
      </c>
      <c r="L381" s="23"/>
    </row>
    <row r="382" spans="1:12" s="346" customFormat="1" ht="18" x14ac:dyDescent="0.25">
      <c r="A382" s="284"/>
      <c r="B382" s="412"/>
      <c r="C382" s="374"/>
      <c r="D382" s="347" t="s">
        <v>285</v>
      </c>
      <c r="E382" s="270"/>
      <c r="F382" s="270"/>
      <c r="G382" s="270">
        <v>26.32</v>
      </c>
      <c r="H382" s="270"/>
      <c r="I382" s="270">
        <v>41.56</v>
      </c>
      <c r="J382" s="271">
        <v>15</v>
      </c>
      <c r="K382" s="409">
        <f t="shared" si="24"/>
        <v>15</v>
      </c>
      <c r="L382" s="23"/>
    </row>
    <row r="383" spans="1:12" s="346" customFormat="1" ht="18" x14ac:dyDescent="0.25">
      <c r="A383" s="284"/>
      <c r="B383" s="412"/>
      <c r="C383" s="374"/>
      <c r="D383" s="347" t="s">
        <v>323</v>
      </c>
      <c r="E383" s="270"/>
      <c r="F383" s="270"/>
      <c r="G383" s="270">
        <v>48.85</v>
      </c>
      <c r="H383" s="129"/>
      <c r="I383" s="270">
        <v>102.8</v>
      </c>
      <c r="J383" s="271">
        <v>27</v>
      </c>
      <c r="K383" s="409">
        <f t="shared" si="24"/>
        <v>27</v>
      </c>
      <c r="L383" s="23"/>
    </row>
    <row r="384" spans="1:12" s="346" customFormat="1" ht="18" x14ac:dyDescent="0.25">
      <c r="A384" s="284"/>
      <c r="B384" s="412"/>
      <c r="C384" s="374"/>
      <c r="D384" s="347" t="s">
        <v>322</v>
      </c>
      <c r="E384" s="270"/>
      <c r="F384" s="270"/>
      <c r="G384" s="270">
        <v>12.45</v>
      </c>
      <c r="H384" s="129"/>
      <c r="I384" s="270">
        <v>13.99</v>
      </c>
      <c r="J384" s="271"/>
      <c r="K384" s="409">
        <f t="shared" si="24"/>
        <v>0</v>
      </c>
      <c r="L384" s="23"/>
    </row>
    <row r="385" spans="1:12" s="346" customFormat="1" ht="36" x14ac:dyDescent="0.25">
      <c r="A385" s="284"/>
      <c r="B385" s="412"/>
      <c r="C385" s="374"/>
      <c r="D385" s="347" t="s">
        <v>321</v>
      </c>
      <c r="E385" s="270"/>
      <c r="F385" s="270"/>
      <c r="G385" s="270">
        <v>15.025</v>
      </c>
      <c r="H385" s="270"/>
      <c r="I385" s="270">
        <v>6.12</v>
      </c>
      <c r="J385" s="271"/>
      <c r="K385" s="409">
        <f t="shared" si="24"/>
        <v>0</v>
      </c>
      <c r="L385" s="23"/>
    </row>
    <row r="386" spans="1:12" s="346" customFormat="1" ht="18" x14ac:dyDescent="0.25">
      <c r="A386" s="284"/>
      <c r="B386" s="412"/>
      <c r="C386" s="374"/>
      <c r="D386" s="347" t="s">
        <v>320</v>
      </c>
      <c r="E386" s="270"/>
      <c r="F386" s="270"/>
      <c r="G386" s="270">
        <v>8.74</v>
      </c>
      <c r="H386" s="270"/>
      <c r="I386" s="270">
        <v>7.57</v>
      </c>
      <c r="J386" s="271"/>
      <c r="K386" s="409">
        <f t="shared" si="24"/>
        <v>0</v>
      </c>
      <c r="L386" s="23"/>
    </row>
    <row r="387" spans="1:12" s="346" customFormat="1" ht="18" x14ac:dyDescent="0.25">
      <c r="A387" s="284"/>
      <c r="B387" s="412"/>
      <c r="C387" s="374"/>
      <c r="D387" s="347" t="s">
        <v>319</v>
      </c>
      <c r="E387" s="270"/>
      <c r="F387" s="270"/>
      <c r="G387" s="270">
        <v>12.01</v>
      </c>
      <c r="H387" s="270"/>
      <c r="I387" s="270">
        <v>10.1</v>
      </c>
      <c r="J387" s="271"/>
      <c r="K387" s="409">
        <f t="shared" si="24"/>
        <v>0</v>
      </c>
      <c r="L387" s="23"/>
    </row>
    <row r="388" spans="1:12" s="346" customFormat="1" ht="18" x14ac:dyDescent="0.25">
      <c r="A388" s="284"/>
      <c r="B388" s="412"/>
      <c r="C388" s="374"/>
      <c r="D388" s="347" t="s">
        <v>286</v>
      </c>
      <c r="E388" s="270"/>
      <c r="F388" s="270"/>
      <c r="G388" s="270">
        <v>47.3</v>
      </c>
      <c r="H388" s="270"/>
      <c r="I388" s="270">
        <v>102.02</v>
      </c>
      <c r="J388" s="271"/>
      <c r="K388" s="409">
        <f t="shared" si="24"/>
        <v>0</v>
      </c>
      <c r="L388" s="23"/>
    </row>
    <row r="389" spans="1:12" s="346" customFormat="1" ht="18" x14ac:dyDescent="0.25">
      <c r="A389" s="284"/>
      <c r="B389" s="412"/>
      <c r="C389" s="374"/>
      <c r="D389" s="347"/>
      <c r="E389" s="270"/>
      <c r="F389" s="270"/>
      <c r="G389" s="270"/>
      <c r="H389" s="270"/>
      <c r="I389" s="270"/>
      <c r="J389" s="271"/>
      <c r="K389" s="410">
        <f>SUM(K372:K388)</f>
        <v>42</v>
      </c>
      <c r="L389" s="23"/>
    </row>
    <row r="390" spans="1:12" s="346" customFormat="1" ht="18" x14ac:dyDescent="0.25">
      <c r="A390" s="284"/>
      <c r="B390" s="411" t="str">
        <f>'Planila Orçamentária'!C45</f>
        <v>Tomada Dupla</v>
      </c>
      <c r="C390" s="374"/>
      <c r="D390" s="347"/>
      <c r="E390" s="270"/>
      <c r="F390" s="270"/>
      <c r="G390" s="270"/>
      <c r="H390" s="270"/>
      <c r="I390" s="270"/>
      <c r="J390" s="271"/>
      <c r="K390" s="410"/>
      <c r="L390" s="23"/>
    </row>
    <row r="391" spans="1:12" s="346" customFormat="1" ht="36" x14ac:dyDescent="0.25">
      <c r="A391" s="284"/>
      <c r="B391" s="412"/>
      <c r="C391" s="374"/>
      <c r="D391" s="347" t="s">
        <v>279</v>
      </c>
      <c r="E391" s="270"/>
      <c r="F391" s="270"/>
      <c r="G391" s="270">
        <v>16.670000000000002</v>
      </c>
      <c r="H391" s="270"/>
      <c r="I391" s="270">
        <v>19.61</v>
      </c>
      <c r="J391" s="271"/>
      <c r="K391" s="409">
        <f>J391</f>
        <v>0</v>
      </c>
      <c r="L391" s="23"/>
    </row>
    <row r="392" spans="1:12" s="346" customFormat="1" ht="18" x14ac:dyDescent="0.25">
      <c r="A392" s="284"/>
      <c r="B392" s="412"/>
      <c r="C392" s="374"/>
      <c r="D392" s="347" t="s">
        <v>280</v>
      </c>
      <c r="E392" s="270"/>
      <c r="F392" s="270"/>
      <c r="G392" s="270">
        <v>21.87</v>
      </c>
      <c r="H392" s="270"/>
      <c r="I392" s="270">
        <v>29.43</v>
      </c>
      <c r="J392" s="271"/>
      <c r="K392" s="409">
        <f t="shared" ref="K392:K407" si="25">J392</f>
        <v>0</v>
      </c>
      <c r="L392" s="23"/>
    </row>
    <row r="393" spans="1:12" s="346" customFormat="1" ht="18" x14ac:dyDescent="0.25">
      <c r="A393" s="284"/>
      <c r="B393" s="412"/>
      <c r="C393" s="374"/>
      <c r="D393" s="347" t="s">
        <v>281</v>
      </c>
      <c r="E393" s="270"/>
      <c r="F393" s="270"/>
      <c r="G393" s="270">
        <v>5.54</v>
      </c>
      <c r="H393" s="270"/>
      <c r="I393" s="270">
        <v>1.98</v>
      </c>
      <c r="J393" s="271"/>
      <c r="K393" s="409">
        <f t="shared" si="25"/>
        <v>0</v>
      </c>
      <c r="L393" s="23"/>
    </row>
    <row r="394" spans="1:12" s="346" customFormat="1" ht="18" x14ac:dyDescent="0.25">
      <c r="A394" s="284"/>
      <c r="B394" s="412"/>
      <c r="C394" s="374"/>
      <c r="D394" s="347" t="s">
        <v>282</v>
      </c>
      <c r="E394" s="270"/>
      <c r="F394" s="270"/>
      <c r="G394" s="270">
        <v>5.69</v>
      </c>
      <c r="H394" s="270"/>
      <c r="I394" s="270">
        <v>2.5099999999999998</v>
      </c>
      <c r="J394" s="271"/>
      <c r="K394" s="409">
        <f t="shared" si="25"/>
        <v>0</v>
      </c>
      <c r="L394" s="23"/>
    </row>
    <row r="395" spans="1:12" s="346" customFormat="1" ht="36" x14ac:dyDescent="0.25">
      <c r="A395" s="284"/>
      <c r="B395" s="412"/>
      <c r="C395" s="374"/>
      <c r="D395" s="347" t="s">
        <v>283</v>
      </c>
      <c r="E395" s="270"/>
      <c r="F395" s="270"/>
      <c r="G395" s="270">
        <v>13.679</v>
      </c>
      <c r="H395" s="270"/>
      <c r="I395" s="270">
        <v>9.83</v>
      </c>
      <c r="J395" s="271"/>
      <c r="K395" s="409">
        <f t="shared" si="25"/>
        <v>0</v>
      </c>
      <c r="L395" s="23"/>
    </row>
    <row r="396" spans="1:12" s="346" customFormat="1" ht="18" x14ac:dyDescent="0.25">
      <c r="A396" s="284"/>
      <c r="B396" s="412"/>
      <c r="C396" s="374"/>
      <c r="D396" s="347" t="s">
        <v>325</v>
      </c>
      <c r="E396" s="270"/>
      <c r="F396" s="270"/>
      <c r="G396" s="270">
        <v>15</v>
      </c>
      <c r="H396" s="270"/>
      <c r="I396" s="270">
        <v>13.76</v>
      </c>
      <c r="J396" s="271">
        <v>1</v>
      </c>
      <c r="K396" s="409">
        <f t="shared" si="25"/>
        <v>1</v>
      </c>
      <c r="L396" s="23"/>
    </row>
    <row r="397" spans="1:12" s="346" customFormat="1" ht="18" x14ac:dyDescent="0.25">
      <c r="A397" s="284"/>
      <c r="B397" s="412"/>
      <c r="C397" s="374"/>
      <c r="D397" s="347" t="s">
        <v>284</v>
      </c>
      <c r="E397" s="270"/>
      <c r="F397" s="270"/>
      <c r="G397" s="270">
        <v>8.25</v>
      </c>
      <c r="H397" s="270"/>
      <c r="I397" s="270">
        <v>4.2</v>
      </c>
      <c r="J397" s="271"/>
      <c r="K397" s="409">
        <f t="shared" si="25"/>
        <v>0</v>
      </c>
      <c r="L397" s="23"/>
    </row>
    <row r="398" spans="1:12" s="346" customFormat="1" ht="18" x14ac:dyDescent="0.25">
      <c r="A398" s="284"/>
      <c r="B398" s="412"/>
      <c r="C398" s="374"/>
      <c r="D398" s="347" t="s">
        <v>324</v>
      </c>
      <c r="E398" s="270"/>
      <c r="F398" s="270"/>
      <c r="G398" s="270">
        <v>4.26</v>
      </c>
      <c r="H398" s="270"/>
      <c r="I398" s="270">
        <v>13.33</v>
      </c>
      <c r="J398" s="271"/>
      <c r="K398" s="409">
        <f t="shared" si="25"/>
        <v>0</v>
      </c>
      <c r="L398" s="23"/>
    </row>
    <row r="399" spans="1:12" s="346" customFormat="1" ht="18" x14ac:dyDescent="0.25">
      <c r="A399" s="284"/>
      <c r="B399" s="412"/>
      <c r="C399" s="374"/>
      <c r="D399" s="347" t="s">
        <v>326</v>
      </c>
      <c r="E399" s="270"/>
      <c r="F399" s="270"/>
      <c r="G399" s="270">
        <v>2.2999999999999998</v>
      </c>
      <c r="H399" s="270"/>
      <c r="I399" s="270">
        <v>4.3</v>
      </c>
      <c r="J399" s="271">
        <v>1</v>
      </c>
      <c r="K399" s="409">
        <f t="shared" si="25"/>
        <v>1</v>
      </c>
      <c r="L399" s="23"/>
    </row>
    <row r="400" spans="1:12" s="346" customFormat="1" ht="18" x14ac:dyDescent="0.25">
      <c r="A400" s="284"/>
      <c r="B400" s="412"/>
      <c r="C400" s="374"/>
      <c r="D400" s="347" t="s">
        <v>238</v>
      </c>
      <c r="E400" s="270"/>
      <c r="F400" s="270"/>
      <c r="G400" s="270">
        <v>11.423</v>
      </c>
      <c r="H400" s="270"/>
      <c r="I400" s="270">
        <v>6.65</v>
      </c>
      <c r="J400" s="271"/>
      <c r="K400" s="409">
        <f t="shared" si="25"/>
        <v>0</v>
      </c>
      <c r="L400" s="23"/>
    </row>
    <row r="401" spans="1:12" s="346" customFormat="1" ht="18" x14ac:dyDescent="0.25">
      <c r="A401" s="284"/>
      <c r="B401" s="412"/>
      <c r="C401" s="374"/>
      <c r="D401" s="347" t="s">
        <v>285</v>
      </c>
      <c r="E401" s="270"/>
      <c r="F401" s="270"/>
      <c r="G401" s="270">
        <v>26.32</v>
      </c>
      <c r="H401" s="270"/>
      <c r="I401" s="270">
        <v>41.56</v>
      </c>
      <c r="J401" s="271"/>
      <c r="K401" s="409">
        <f t="shared" si="25"/>
        <v>0</v>
      </c>
      <c r="L401" s="23"/>
    </row>
    <row r="402" spans="1:12" s="346" customFormat="1" ht="18" x14ac:dyDescent="0.25">
      <c r="A402" s="284"/>
      <c r="B402" s="412"/>
      <c r="C402" s="374"/>
      <c r="D402" s="347" t="s">
        <v>323</v>
      </c>
      <c r="E402" s="270"/>
      <c r="F402" s="270"/>
      <c r="G402" s="270">
        <v>48.85</v>
      </c>
      <c r="H402" s="129"/>
      <c r="I402" s="270">
        <v>102.8</v>
      </c>
      <c r="J402" s="271"/>
      <c r="K402" s="409">
        <f t="shared" si="25"/>
        <v>0</v>
      </c>
      <c r="L402" s="23"/>
    </row>
    <row r="403" spans="1:12" s="346" customFormat="1" ht="18" x14ac:dyDescent="0.25">
      <c r="A403" s="284"/>
      <c r="B403" s="412"/>
      <c r="C403" s="374"/>
      <c r="D403" s="347" t="s">
        <v>322</v>
      </c>
      <c r="E403" s="270"/>
      <c r="F403" s="270"/>
      <c r="G403" s="270">
        <v>12.45</v>
      </c>
      <c r="H403" s="129"/>
      <c r="I403" s="270">
        <v>13.99</v>
      </c>
      <c r="J403" s="271"/>
      <c r="K403" s="409">
        <f t="shared" si="25"/>
        <v>0</v>
      </c>
      <c r="L403" s="23"/>
    </row>
    <row r="404" spans="1:12" s="346" customFormat="1" ht="36" x14ac:dyDescent="0.25">
      <c r="A404" s="284"/>
      <c r="B404" s="412"/>
      <c r="C404" s="374"/>
      <c r="D404" s="347" t="s">
        <v>321</v>
      </c>
      <c r="E404" s="270"/>
      <c r="F404" s="270"/>
      <c r="G404" s="270">
        <v>15.025</v>
      </c>
      <c r="H404" s="270"/>
      <c r="I404" s="270">
        <v>6.12</v>
      </c>
      <c r="J404" s="271"/>
      <c r="K404" s="409">
        <f t="shared" si="25"/>
        <v>0</v>
      </c>
      <c r="L404" s="23"/>
    </row>
    <row r="405" spans="1:12" s="346" customFormat="1" ht="18" x14ac:dyDescent="0.25">
      <c r="A405" s="284"/>
      <c r="B405" s="412"/>
      <c r="C405" s="374"/>
      <c r="D405" s="347" t="s">
        <v>320</v>
      </c>
      <c r="E405" s="270"/>
      <c r="F405" s="270"/>
      <c r="G405" s="270">
        <v>8.74</v>
      </c>
      <c r="H405" s="270"/>
      <c r="I405" s="270">
        <v>7.57</v>
      </c>
      <c r="J405" s="271"/>
      <c r="K405" s="409">
        <f t="shared" si="25"/>
        <v>0</v>
      </c>
      <c r="L405" s="23"/>
    </row>
    <row r="406" spans="1:12" s="346" customFormat="1" ht="18" x14ac:dyDescent="0.25">
      <c r="A406" s="284"/>
      <c r="B406" s="412"/>
      <c r="C406" s="374"/>
      <c r="D406" s="347" t="s">
        <v>319</v>
      </c>
      <c r="E406" s="270"/>
      <c r="F406" s="270"/>
      <c r="G406" s="270">
        <v>12.01</v>
      </c>
      <c r="H406" s="270"/>
      <c r="I406" s="270">
        <v>10.1</v>
      </c>
      <c r="J406" s="271"/>
      <c r="K406" s="409">
        <f t="shared" si="25"/>
        <v>0</v>
      </c>
      <c r="L406" s="23"/>
    </row>
    <row r="407" spans="1:12" s="346" customFormat="1" ht="18" x14ac:dyDescent="0.25">
      <c r="A407" s="284"/>
      <c r="B407" s="412"/>
      <c r="C407" s="374"/>
      <c r="D407" s="347" t="s">
        <v>286</v>
      </c>
      <c r="E407" s="270"/>
      <c r="F407" s="270"/>
      <c r="G407" s="270">
        <v>47.3</v>
      </c>
      <c r="H407" s="270"/>
      <c r="I407" s="270">
        <v>102.02</v>
      </c>
      <c r="J407" s="271"/>
      <c r="K407" s="409">
        <f t="shared" si="25"/>
        <v>0</v>
      </c>
      <c r="L407" s="23"/>
    </row>
    <row r="408" spans="1:12" s="346" customFormat="1" ht="18" x14ac:dyDescent="0.25">
      <c r="A408" s="284"/>
      <c r="B408" s="412"/>
      <c r="C408" s="374"/>
      <c r="D408" s="347"/>
      <c r="E408" s="270"/>
      <c r="F408" s="270"/>
      <c r="G408" s="270"/>
      <c r="H408" s="270"/>
      <c r="I408" s="270"/>
      <c r="J408" s="271"/>
      <c r="K408" s="410">
        <f>SUM(K391:K407)</f>
        <v>2</v>
      </c>
      <c r="L408" s="23"/>
    </row>
    <row r="409" spans="1:12" s="346" customFormat="1" ht="18" x14ac:dyDescent="0.25">
      <c r="A409" s="284"/>
      <c r="B409" s="411" t="str">
        <f>'Planila Orçamentária'!C46</f>
        <v>Ponto de Logica</v>
      </c>
      <c r="C409" s="374"/>
      <c r="D409" s="347"/>
      <c r="E409" s="270"/>
      <c r="F409" s="270"/>
      <c r="G409" s="270"/>
      <c r="H409" s="270"/>
      <c r="I409" s="270"/>
      <c r="J409" s="271"/>
      <c r="K409" s="410"/>
      <c r="L409" s="23"/>
    </row>
    <row r="410" spans="1:12" s="346" customFormat="1" ht="36" x14ac:dyDescent="0.25">
      <c r="A410" s="284"/>
      <c r="B410" s="412"/>
      <c r="C410" s="374"/>
      <c r="D410" s="347" t="s">
        <v>279</v>
      </c>
      <c r="E410" s="270"/>
      <c r="F410" s="270"/>
      <c r="G410" s="270">
        <v>16.670000000000002</v>
      </c>
      <c r="H410" s="270"/>
      <c r="I410" s="270">
        <v>19.61</v>
      </c>
      <c r="J410" s="271"/>
      <c r="K410" s="409">
        <f>J410</f>
        <v>0</v>
      </c>
      <c r="L410" s="23"/>
    </row>
    <row r="411" spans="1:12" s="346" customFormat="1" ht="18" x14ac:dyDescent="0.25">
      <c r="A411" s="284"/>
      <c r="B411" s="412"/>
      <c r="C411" s="374"/>
      <c r="D411" s="347" t="s">
        <v>280</v>
      </c>
      <c r="E411" s="270"/>
      <c r="F411" s="270"/>
      <c r="G411" s="270">
        <v>21.87</v>
      </c>
      <c r="H411" s="270"/>
      <c r="I411" s="270">
        <v>29.43</v>
      </c>
      <c r="J411" s="271"/>
      <c r="K411" s="409">
        <f t="shared" ref="K411:K426" si="26">J411</f>
        <v>0</v>
      </c>
      <c r="L411" s="23"/>
    </row>
    <row r="412" spans="1:12" s="346" customFormat="1" ht="18" x14ac:dyDescent="0.25">
      <c r="A412" s="284"/>
      <c r="B412" s="412"/>
      <c r="C412" s="374"/>
      <c r="D412" s="347" t="s">
        <v>281</v>
      </c>
      <c r="E412" s="270"/>
      <c r="F412" s="270"/>
      <c r="G412" s="270">
        <v>5.54</v>
      </c>
      <c r="H412" s="270"/>
      <c r="I412" s="270">
        <v>1.98</v>
      </c>
      <c r="J412" s="271"/>
      <c r="K412" s="409">
        <f t="shared" si="26"/>
        <v>0</v>
      </c>
      <c r="L412" s="23"/>
    </row>
    <row r="413" spans="1:12" s="346" customFormat="1" ht="18" x14ac:dyDescent="0.25">
      <c r="A413" s="284"/>
      <c r="B413" s="412"/>
      <c r="C413" s="374"/>
      <c r="D413" s="347" t="s">
        <v>282</v>
      </c>
      <c r="E413" s="270"/>
      <c r="F413" s="270"/>
      <c r="G413" s="270">
        <v>5.69</v>
      </c>
      <c r="H413" s="270"/>
      <c r="I413" s="270">
        <v>2.5099999999999998</v>
      </c>
      <c r="J413" s="271"/>
      <c r="K413" s="409">
        <f t="shared" si="26"/>
        <v>0</v>
      </c>
      <c r="L413" s="23"/>
    </row>
    <row r="414" spans="1:12" s="346" customFormat="1" ht="36" x14ac:dyDescent="0.25">
      <c r="A414" s="284"/>
      <c r="B414" s="412"/>
      <c r="C414" s="374"/>
      <c r="D414" s="347" t="s">
        <v>283</v>
      </c>
      <c r="E414" s="270"/>
      <c r="F414" s="270"/>
      <c r="G414" s="270">
        <v>13.679</v>
      </c>
      <c r="H414" s="270"/>
      <c r="I414" s="270">
        <v>9.83</v>
      </c>
      <c r="J414" s="271"/>
      <c r="K414" s="409">
        <f t="shared" si="26"/>
        <v>0</v>
      </c>
      <c r="L414" s="23"/>
    </row>
    <row r="415" spans="1:12" s="346" customFormat="1" ht="18" x14ac:dyDescent="0.25">
      <c r="A415" s="284"/>
      <c r="B415" s="412"/>
      <c r="C415" s="374"/>
      <c r="D415" s="347" t="s">
        <v>325</v>
      </c>
      <c r="E415" s="270"/>
      <c r="F415" s="270"/>
      <c r="G415" s="270">
        <v>15</v>
      </c>
      <c r="H415" s="270"/>
      <c r="I415" s="270">
        <v>13.76</v>
      </c>
      <c r="J415" s="271">
        <v>1</v>
      </c>
      <c r="K415" s="409">
        <f t="shared" si="26"/>
        <v>1</v>
      </c>
      <c r="L415" s="23"/>
    </row>
    <row r="416" spans="1:12" s="346" customFormat="1" ht="18" x14ac:dyDescent="0.25">
      <c r="A416" s="284"/>
      <c r="B416" s="412"/>
      <c r="C416" s="374"/>
      <c r="D416" s="347" t="s">
        <v>284</v>
      </c>
      <c r="E416" s="270"/>
      <c r="F416" s="270"/>
      <c r="G416" s="270">
        <v>8.25</v>
      </c>
      <c r="H416" s="270"/>
      <c r="I416" s="270">
        <v>4.2</v>
      </c>
      <c r="J416" s="271"/>
      <c r="K416" s="409">
        <f t="shared" si="26"/>
        <v>0</v>
      </c>
      <c r="L416" s="23"/>
    </row>
    <row r="417" spans="1:12" s="346" customFormat="1" ht="18" x14ac:dyDescent="0.25">
      <c r="A417" s="284"/>
      <c r="B417" s="412"/>
      <c r="C417" s="374"/>
      <c r="D417" s="347" t="s">
        <v>324</v>
      </c>
      <c r="E417" s="270"/>
      <c r="F417" s="270"/>
      <c r="G417" s="270">
        <v>4.26</v>
      </c>
      <c r="H417" s="270"/>
      <c r="I417" s="270">
        <v>13.33</v>
      </c>
      <c r="J417" s="271"/>
      <c r="K417" s="409">
        <f t="shared" si="26"/>
        <v>0</v>
      </c>
      <c r="L417" s="23"/>
    </row>
    <row r="418" spans="1:12" s="346" customFormat="1" ht="18" x14ac:dyDescent="0.25">
      <c r="A418" s="284"/>
      <c r="B418" s="412"/>
      <c r="C418" s="374"/>
      <c r="D418" s="347" t="s">
        <v>326</v>
      </c>
      <c r="E418" s="270"/>
      <c r="F418" s="270"/>
      <c r="G418" s="270">
        <v>2.2999999999999998</v>
      </c>
      <c r="H418" s="270"/>
      <c r="I418" s="270">
        <v>4.3</v>
      </c>
      <c r="J418" s="271">
        <v>1</v>
      </c>
      <c r="K418" s="409">
        <f t="shared" si="26"/>
        <v>1</v>
      </c>
      <c r="L418" s="23"/>
    </row>
    <row r="419" spans="1:12" s="346" customFormat="1" ht="18" x14ac:dyDescent="0.25">
      <c r="A419" s="284"/>
      <c r="B419" s="412"/>
      <c r="C419" s="374"/>
      <c r="D419" s="347" t="s">
        <v>238</v>
      </c>
      <c r="E419" s="270"/>
      <c r="F419" s="270"/>
      <c r="G419" s="270">
        <v>11.423</v>
      </c>
      <c r="H419" s="270"/>
      <c r="I419" s="270">
        <v>6.65</v>
      </c>
      <c r="J419" s="271"/>
      <c r="K419" s="409">
        <f t="shared" si="26"/>
        <v>0</v>
      </c>
      <c r="L419" s="23"/>
    </row>
    <row r="420" spans="1:12" s="346" customFormat="1" ht="18" x14ac:dyDescent="0.25">
      <c r="A420" s="284"/>
      <c r="B420" s="412"/>
      <c r="C420" s="374"/>
      <c r="D420" s="347" t="s">
        <v>285</v>
      </c>
      <c r="E420" s="270"/>
      <c r="F420" s="270"/>
      <c r="G420" s="270">
        <v>26.32</v>
      </c>
      <c r="H420" s="270"/>
      <c r="I420" s="270">
        <v>41.56</v>
      </c>
      <c r="J420" s="271"/>
      <c r="K420" s="409">
        <f t="shared" si="26"/>
        <v>0</v>
      </c>
      <c r="L420" s="23"/>
    </row>
    <row r="421" spans="1:12" s="346" customFormat="1" ht="18" x14ac:dyDescent="0.25">
      <c r="A421" s="284"/>
      <c r="B421" s="412"/>
      <c r="C421" s="374"/>
      <c r="D421" s="347" t="s">
        <v>323</v>
      </c>
      <c r="E421" s="270"/>
      <c r="F421" s="270"/>
      <c r="G421" s="270">
        <v>48.85</v>
      </c>
      <c r="H421" s="129"/>
      <c r="I421" s="270">
        <v>102.8</v>
      </c>
      <c r="J421" s="271"/>
      <c r="K421" s="409">
        <f t="shared" si="26"/>
        <v>0</v>
      </c>
      <c r="L421" s="23"/>
    </row>
    <row r="422" spans="1:12" s="346" customFormat="1" ht="18" x14ac:dyDescent="0.25">
      <c r="A422" s="284"/>
      <c r="B422" s="412"/>
      <c r="C422" s="374"/>
      <c r="D422" s="347" t="s">
        <v>322</v>
      </c>
      <c r="E422" s="270"/>
      <c r="F422" s="270"/>
      <c r="G422" s="270">
        <v>12.45</v>
      </c>
      <c r="H422" s="129"/>
      <c r="I422" s="270">
        <v>13.99</v>
      </c>
      <c r="J422" s="271"/>
      <c r="K422" s="409">
        <f t="shared" si="26"/>
        <v>0</v>
      </c>
      <c r="L422" s="23"/>
    </row>
    <row r="423" spans="1:12" s="346" customFormat="1" ht="36" x14ac:dyDescent="0.25">
      <c r="A423" s="284"/>
      <c r="B423" s="412"/>
      <c r="C423" s="374"/>
      <c r="D423" s="347" t="s">
        <v>321</v>
      </c>
      <c r="E423" s="270"/>
      <c r="F423" s="270"/>
      <c r="G423" s="270">
        <v>15.025</v>
      </c>
      <c r="H423" s="270"/>
      <c r="I423" s="270">
        <v>6.12</v>
      </c>
      <c r="J423" s="271"/>
      <c r="K423" s="409">
        <f t="shared" si="26"/>
        <v>0</v>
      </c>
      <c r="L423" s="23"/>
    </row>
    <row r="424" spans="1:12" s="346" customFormat="1" ht="18" x14ac:dyDescent="0.25">
      <c r="A424" s="284"/>
      <c r="B424" s="412"/>
      <c r="C424" s="374"/>
      <c r="D424" s="347" t="s">
        <v>320</v>
      </c>
      <c r="E424" s="270"/>
      <c r="F424" s="270"/>
      <c r="G424" s="270">
        <v>8.74</v>
      </c>
      <c r="H424" s="270"/>
      <c r="I424" s="270">
        <v>7.57</v>
      </c>
      <c r="J424" s="271"/>
      <c r="K424" s="409">
        <f t="shared" si="26"/>
        <v>0</v>
      </c>
      <c r="L424" s="23"/>
    </row>
    <row r="425" spans="1:12" s="346" customFormat="1" ht="18" x14ac:dyDescent="0.25">
      <c r="A425" s="284"/>
      <c r="B425" s="412"/>
      <c r="C425" s="374"/>
      <c r="D425" s="347" t="s">
        <v>319</v>
      </c>
      <c r="E425" s="270"/>
      <c r="F425" s="270"/>
      <c r="G425" s="270">
        <v>12.01</v>
      </c>
      <c r="H425" s="270"/>
      <c r="I425" s="270">
        <v>10.1</v>
      </c>
      <c r="J425" s="271"/>
      <c r="K425" s="409">
        <f t="shared" si="26"/>
        <v>0</v>
      </c>
      <c r="L425" s="23"/>
    </row>
    <row r="426" spans="1:12" s="346" customFormat="1" ht="18" x14ac:dyDescent="0.25">
      <c r="A426" s="284"/>
      <c r="B426" s="412"/>
      <c r="C426" s="374"/>
      <c r="D426" s="347" t="s">
        <v>286</v>
      </c>
      <c r="E426" s="270"/>
      <c r="F426" s="270"/>
      <c r="G426" s="270">
        <v>47.3</v>
      </c>
      <c r="H426" s="270"/>
      <c r="I426" s="270">
        <v>102.02</v>
      </c>
      <c r="J426" s="271"/>
      <c r="K426" s="409">
        <f t="shared" si="26"/>
        <v>0</v>
      </c>
      <c r="L426" s="23"/>
    </row>
    <row r="427" spans="1:12" s="346" customFormat="1" ht="18" x14ac:dyDescent="0.25">
      <c r="A427" s="284"/>
      <c r="B427" s="412"/>
      <c r="C427" s="374"/>
      <c r="D427" s="347"/>
      <c r="E427" s="270"/>
      <c r="F427" s="270"/>
      <c r="G427" s="270"/>
      <c r="H427" s="270"/>
      <c r="I427" s="270"/>
      <c r="J427" s="271"/>
      <c r="K427" s="410">
        <f>SUM(K410:K426)</f>
        <v>2</v>
      </c>
      <c r="L427" s="23"/>
    </row>
    <row r="428" spans="1:12" s="346" customFormat="1" ht="18" x14ac:dyDescent="0.25">
      <c r="A428" s="284"/>
      <c r="B428" s="412"/>
      <c r="C428" s="374"/>
      <c r="D428" s="347"/>
      <c r="E428" s="270"/>
      <c r="F428" s="270"/>
      <c r="G428" s="270"/>
      <c r="H428" s="270"/>
      <c r="I428" s="270"/>
      <c r="J428" s="271"/>
      <c r="K428" s="410"/>
      <c r="L428" s="23"/>
    </row>
    <row r="429" spans="1:12" s="346" customFormat="1" ht="18" x14ac:dyDescent="0.25">
      <c r="A429" s="284"/>
      <c r="B429" s="411" t="str">
        <f>'Planila Orçamentária'!C47</f>
        <v>Interruptor</v>
      </c>
      <c r="C429" s="374"/>
      <c r="D429" s="347"/>
      <c r="E429" s="270"/>
      <c r="F429" s="270"/>
      <c r="G429" s="270"/>
      <c r="H429" s="270"/>
      <c r="I429" s="270"/>
      <c r="J429" s="271"/>
      <c r="K429" s="410"/>
      <c r="L429" s="23"/>
    </row>
    <row r="430" spans="1:12" s="346" customFormat="1" ht="36" x14ac:dyDescent="0.25">
      <c r="A430" s="284"/>
      <c r="B430" s="412"/>
      <c r="C430" s="374"/>
      <c r="D430" s="347" t="s">
        <v>279</v>
      </c>
      <c r="E430" s="270"/>
      <c r="F430" s="270"/>
      <c r="G430" s="270">
        <v>16.670000000000002</v>
      </c>
      <c r="H430" s="270"/>
      <c r="I430" s="270">
        <v>19.61</v>
      </c>
      <c r="J430" s="271"/>
      <c r="K430" s="409">
        <f>J430</f>
        <v>0</v>
      </c>
      <c r="L430" s="23"/>
    </row>
    <row r="431" spans="1:12" s="346" customFormat="1" ht="18" x14ac:dyDescent="0.25">
      <c r="A431" s="284"/>
      <c r="B431" s="412"/>
      <c r="C431" s="374"/>
      <c r="D431" s="347" t="s">
        <v>280</v>
      </c>
      <c r="E431" s="270"/>
      <c r="F431" s="270"/>
      <c r="G431" s="270">
        <v>21.87</v>
      </c>
      <c r="H431" s="270"/>
      <c r="I431" s="270">
        <v>29.43</v>
      </c>
      <c r="J431" s="271">
        <v>3</v>
      </c>
      <c r="K431" s="409">
        <f t="shared" ref="K431:K446" si="27">J431</f>
        <v>3</v>
      </c>
      <c r="L431" s="23"/>
    </row>
    <row r="432" spans="1:12" s="346" customFormat="1" ht="18" x14ac:dyDescent="0.25">
      <c r="A432" s="284"/>
      <c r="B432" s="412"/>
      <c r="C432" s="374"/>
      <c r="D432" s="347" t="s">
        <v>281</v>
      </c>
      <c r="E432" s="270"/>
      <c r="F432" s="270"/>
      <c r="G432" s="270">
        <v>5.54</v>
      </c>
      <c r="H432" s="270"/>
      <c r="I432" s="270">
        <v>1.98</v>
      </c>
      <c r="J432" s="271"/>
      <c r="K432" s="409">
        <f t="shared" si="27"/>
        <v>0</v>
      </c>
      <c r="L432" s="23"/>
    </row>
    <row r="433" spans="1:12" s="346" customFormat="1" ht="18" x14ac:dyDescent="0.25">
      <c r="A433" s="284"/>
      <c r="B433" s="412"/>
      <c r="C433" s="374"/>
      <c r="D433" s="347" t="s">
        <v>282</v>
      </c>
      <c r="E433" s="270"/>
      <c r="F433" s="270"/>
      <c r="G433" s="270">
        <v>5.69</v>
      </c>
      <c r="H433" s="270"/>
      <c r="I433" s="270">
        <v>2.5099999999999998</v>
      </c>
      <c r="J433" s="271"/>
      <c r="K433" s="409">
        <f t="shared" si="27"/>
        <v>0</v>
      </c>
      <c r="L433" s="23"/>
    </row>
    <row r="434" spans="1:12" s="346" customFormat="1" ht="36" x14ac:dyDescent="0.25">
      <c r="A434" s="284"/>
      <c r="B434" s="412"/>
      <c r="C434" s="374"/>
      <c r="D434" s="347" t="s">
        <v>283</v>
      </c>
      <c r="E434" s="270"/>
      <c r="F434" s="270"/>
      <c r="G434" s="270">
        <v>13.679</v>
      </c>
      <c r="H434" s="270"/>
      <c r="I434" s="270">
        <v>9.83</v>
      </c>
      <c r="J434" s="271"/>
      <c r="K434" s="409">
        <f t="shared" si="27"/>
        <v>0</v>
      </c>
      <c r="L434" s="23"/>
    </row>
    <row r="435" spans="1:12" s="346" customFormat="1" ht="18" x14ac:dyDescent="0.25">
      <c r="A435" s="284"/>
      <c r="B435" s="412"/>
      <c r="C435" s="374"/>
      <c r="D435" s="347" t="s">
        <v>325</v>
      </c>
      <c r="E435" s="270"/>
      <c r="F435" s="270"/>
      <c r="G435" s="270">
        <v>15</v>
      </c>
      <c r="H435" s="270"/>
      <c r="I435" s="270">
        <v>13.76</v>
      </c>
      <c r="J435" s="271">
        <v>1</v>
      </c>
      <c r="K435" s="409">
        <f t="shared" si="27"/>
        <v>1</v>
      </c>
      <c r="L435" s="23"/>
    </row>
    <row r="436" spans="1:12" s="346" customFormat="1" ht="18" x14ac:dyDescent="0.25">
      <c r="A436" s="284"/>
      <c r="B436" s="412"/>
      <c r="C436" s="374"/>
      <c r="D436" s="347" t="s">
        <v>284</v>
      </c>
      <c r="E436" s="270"/>
      <c r="F436" s="270"/>
      <c r="G436" s="270">
        <v>8.25</v>
      </c>
      <c r="H436" s="270"/>
      <c r="I436" s="270">
        <v>4.2</v>
      </c>
      <c r="J436" s="271"/>
      <c r="K436" s="409">
        <f t="shared" si="27"/>
        <v>0</v>
      </c>
      <c r="L436" s="23"/>
    </row>
    <row r="437" spans="1:12" s="346" customFormat="1" ht="18" x14ac:dyDescent="0.25">
      <c r="A437" s="284"/>
      <c r="B437" s="412"/>
      <c r="C437" s="374"/>
      <c r="D437" s="347" t="s">
        <v>324</v>
      </c>
      <c r="E437" s="270"/>
      <c r="F437" s="270"/>
      <c r="G437" s="270">
        <v>4.26</v>
      </c>
      <c r="H437" s="270"/>
      <c r="I437" s="270">
        <v>13.33</v>
      </c>
      <c r="J437" s="271">
        <v>1</v>
      </c>
      <c r="K437" s="409">
        <f t="shared" si="27"/>
        <v>1</v>
      </c>
      <c r="L437" s="23"/>
    </row>
    <row r="438" spans="1:12" s="346" customFormat="1" ht="18" x14ac:dyDescent="0.25">
      <c r="A438" s="284"/>
      <c r="B438" s="412"/>
      <c r="C438" s="374"/>
      <c r="D438" s="347" t="s">
        <v>326</v>
      </c>
      <c r="E438" s="270"/>
      <c r="F438" s="270"/>
      <c r="G438" s="270">
        <v>2.2999999999999998</v>
      </c>
      <c r="H438" s="270"/>
      <c r="I438" s="270">
        <v>4.3</v>
      </c>
      <c r="J438" s="271">
        <v>1</v>
      </c>
      <c r="K438" s="409">
        <f t="shared" si="27"/>
        <v>1</v>
      </c>
      <c r="L438" s="23"/>
    </row>
    <row r="439" spans="1:12" s="346" customFormat="1" ht="18" x14ac:dyDescent="0.25">
      <c r="A439" s="284"/>
      <c r="B439" s="412"/>
      <c r="C439" s="374"/>
      <c r="D439" s="347" t="s">
        <v>238</v>
      </c>
      <c r="E439" s="270"/>
      <c r="F439" s="270"/>
      <c r="G439" s="270">
        <v>11.423</v>
      </c>
      <c r="H439" s="270"/>
      <c r="I439" s="270">
        <v>6.65</v>
      </c>
      <c r="J439" s="271"/>
      <c r="K439" s="409">
        <f t="shared" si="27"/>
        <v>0</v>
      </c>
      <c r="L439" s="23"/>
    </row>
    <row r="440" spans="1:12" s="346" customFormat="1" ht="18" x14ac:dyDescent="0.25">
      <c r="A440" s="284"/>
      <c r="B440" s="412"/>
      <c r="C440" s="374"/>
      <c r="D440" s="347" t="s">
        <v>285</v>
      </c>
      <c r="E440" s="270"/>
      <c r="F440" s="270"/>
      <c r="G440" s="270">
        <v>26.32</v>
      </c>
      <c r="H440" s="270"/>
      <c r="I440" s="270">
        <v>41.56</v>
      </c>
      <c r="J440" s="271">
        <v>4</v>
      </c>
      <c r="K440" s="409">
        <f t="shared" si="27"/>
        <v>4</v>
      </c>
      <c r="L440" s="23"/>
    </row>
    <row r="441" spans="1:12" s="346" customFormat="1" ht="18" x14ac:dyDescent="0.25">
      <c r="A441" s="284"/>
      <c r="B441" s="412"/>
      <c r="C441" s="374"/>
      <c r="D441" s="347" t="s">
        <v>323</v>
      </c>
      <c r="E441" s="270"/>
      <c r="F441" s="270"/>
      <c r="G441" s="270">
        <v>48.85</v>
      </c>
      <c r="H441" s="129"/>
      <c r="I441" s="270">
        <v>102.8</v>
      </c>
      <c r="J441" s="271">
        <v>1</v>
      </c>
      <c r="K441" s="409">
        <f t="shared" si="27"/>
        <v>1</v>
      </c>
      <c r="L441" s="23"/>
    </row>
    <row r="442" spans="1:12" s="346" customFormat="1" ht="18" x14ac:dyDescent="0.25">
      <c r="A442" s="284"/>
      <c r="B442" s="412"/>
      <c r="C442" s="374"/>
      <c r="D442" s="347" t="s">
        <v>322</v>
      </c>
      <c r="E442" s="270"/>
      <c r="F442" s="270"/>
      <c r="G442" s="270">
        <v>12.45</v>
      </c>
      <c r="H442" s="129"/>
      <c r="I442" s="270">
        <v>13.99</v>
      </c>
      <c r="J442" s="271">
        <v>1</v>
      </c>
      <c r="K442" s="409">
        <f t="shared" si="27"/>
        <v>1</v>
      </c>
      <c r="L442" s="23"/>
    </row>
    <row r="443" spans="1:12" s="346" customFormat="1" ht="36" x14ac:dyDescent="0.25">
      <c r="A443" s="284"/>
      <c r="B443" s="412"/>
      <c r="C443" s="374"/>
      <c r="D443" s="347" t="s">
        <v>321</v>
      </c>
      <c r="E443" s="270"/>
      <c r="F443" s="270"/>
      <c r="G443" s="270">
        <v>15.025</v>
      </c>
      <c r="H443" s="270"/>
      <c r="I443" s="270">
        <v>6.12</v>
      </c>
      <c r="J443" s="271"/>
      <c r="K443" s="409">
        <f t="shared" si="27"/>
        <v>0</v>
      </c>
      <c r="L443" s="23"/>
    </row>
    <row r="444" spans="1:12" s="346" customFormat="1" ht="18" x14ac:dyDescent="0.25">
      <c r="A444" s="284"/>
      <c r="B444" s="412"/>
      <c r="C444" s="374"/>
      <c r="D444" s="347" t="s">
        <v>320</v>
      </c>
      <c r="E444" s="270"/>
      <c r="F444" s="270"/>
      <c r="G444" s="270">
        <v>8.74</v>
      </c>
      <c r="H444" s="270"/>
      <c r="I444" s="270">
        <v>7.57</v>
      </c>
      <c r="J444" s="271"/>
      <c r="K444" s="409">
        <f t="shared" si="27"/>
        <v>0</v>
      </c>
      <c r="L444" s="23"/>
    </row>
    <row r="445" spans="1:12" s="346" customFormat="1" ht="18" x14ac:dyDescent="0.25">
      <c r="A445" s="284"/>
      <c r="B445" s="412"/>
      <c r="C445" s="374"/>
      <c r="D445" s="347" t="s">
        <v>319</v>
      </c>
      <c r="E445" s="270"/>
      <c r="F445" s="270"/>
      <c r="G445" s="270">
        <v>12.01</v>
      </c>
      <c r="H445" s="270"/>
      <c r="I445" s="270">
        <v>10.1</v>
      </c>
      <c r="J445" s="271"/>
      <c r="K445" s="409">
        <f t="shared" si="27"/>
        <v>0</v>
      </c>
      <c r="L445" s="23"/>
    </row>
    <row r="446" spans="1:12" s="346" customFormat="1" ht="18" x14ac:dyDescent="0.25">
      <c r="A446" s="284"/>
      <c r="B446" s="412"/>
      <c r="C446" s="374"/>
      <c r="D446" s="347" t="s">
        <v>286</v>
      </c>
      <c r="E446" s="270"/>
      <c r="F446" s="270"/>
      <c r="G446" s="270">
        <v>47.3</v>
      </c>
      <c r="H446" s="270"/>
      <c r="I446" s="270">
        <v>102.02</v>
      </c>
      <c r="J446" s="271"/>
      <c r="K446" s="409">
        <f t="shared" si="27"/>
        <v>0</v>
      </c>
      <c r="L446" s="23"/>
    </row>
    <row r="447" spans="1:12" s="346" customFormat="1" ht="18" x14ac:dyDescent="0.25">
      <c r="A447" s="284"/>
      <c r="B447" s="412"/>
      <c r="C447" s="374"/>
      <c r="D447" s="347"/>
      <c r="E447" s="270"/>
      <c r="F447" s="270"/>
      <c r="G447" s="270"/>
      <c r="H447" s="270"/>
      <c r="I447" s="270"/>
      <c r="J447" s="271"/>
      <c r="K447" s="410">
        <f>SUM(K430:K446)</f>
        <v>12</v>
      </c>
      <c r="L447" s="23"/>
    </row>
    <row r="448" spans="1:12" ht="54.75" customHeight="1" x14ac:dyDescent="0.25">
      <c r="A448" s="284"/>
      <c r="B448" s="407" t="str">
        <f>'Planila Orçamentária'!C48</f>
        <v>Extintor incêndio TP PO químico 4kg fornecimento e colocação</v>
      </c>
      <c r="C448" s="266" t="s">
        <v>318</v>
      </c>
      <c r="D448" s="272"/>
      <c r="E448" s="268"/>
      <c r="F448" s="268"/>
      <c r="G448" s="268"/>
      <c r="H448" s="268"/>
      <c r="I448" s="268"/>
      <c r="J448" s="267"/>
      <c r="K448" s="408"/>
    </row>
    <row r="449" spans="1:12" s="346" customFormat="1" ht="36" x14ac:dyDescent="0.25">
      <c r="A449" s="284"/>
      <c r="B449" s="412"/>
      <c r="C449" s="374"/>
      <c r="D449" s="347" t="s">
        <v>279</v>
      </c>
      <c r="E449" s="270"/>
      <c r="F449" s="270"/>
      <c r="G449" s="270">
        <v>16.670000000000002</v>
      </c>
      <c r="H449" s="270"/>
      <c r="I449" s="270">
        <v>19.61</v>
      </c>
      <c r="J449" s="271">
        <v>2</v>
      </c>
      <c r="K449" s="409">
        <f>J449</f>
        <v>2</v>
      </c>
      <c r="L449" s="23"/>
    </row>
    <row r="450" spans="1:12" s="346" customFormat="1" ht="18" x14ac:dyDescent="0.25">
      <c r="A450" s="284"/>
      <c r="B450" s="412"/>
      <c r="C450" s="374"/>
      <c r="D450" s="347" t="s">
        <v>280</v>
      </c>
      <c r="E450" s="270"/>
      <c r="F450" s="270"/>
      <c r="G450" s="270">
        <v>21.87</v>
      </c>
      <c r="H450" s="270"/>
      <c r="I450" s="270">
        <v>29.43</v>
      </c>
      <c r="J450" s="271"/>
      <c r="K450" s="409">
        <f t="shared" ref="K450:K465" si="28">J450</f>
        <v>0</v>
      </c>
      <c r="L450" s="23"/>
    </row>
    <row r="451" spans="1:12" s="346" customFormat="1" ht="18" x14ac:dyDescent="0.25">
      <c r="A451" s="284"/>
      <c r="B451" s="412"/>
      <c r="C451" s="374"/>
      <c r="D451" s="347" t="s">
        <v>281</v>
      </c>
      <c r="E451" s="270"/>
      <c r="F451" s="270"/>
      <c r="G451" s="270">
        <v>5.54</v>
      </c>
      <c r="H451" s="270"/>
      <c r="I451" s="270">
        <v>1.98</v>
      </c>
      <c r="J451" s="271"/>
      <c r="K451" s="409">
        <f t="shared" si="28"/>
        <v>0</v>
      </c>
      <c r="L451" s="23"/>
    </row>
    <row r="452" spans="1:12" s="346" customFormat="1" ht="18" x14ac:dyDescent="0.25">
      <c r="A452" s="284"/>
      <c r="B452" s="412"/>
      <c r="C452" s="374"/>
      <c r="D452" s="347" t="s">
        <v>282</v>
      </c>
      <c r="E452" s="270"/>
      <c r="F452" s="270"/>
      <c r="G452" s="270">
        <v>5.69</v>
      </c>
      <c r="H452" s="270"/>
      <c r="I452" s="270">
        <v>2.5099999999999998</v>
      </c>
      <c r="J452" s="271"/>
      <c r="K452" s="409">
        <f t="shared" si="28"/>
        <v>0</v>
      </c>
      <c r="L452" s="23"/>
    </row>
    <row r="453" spans="1:12" s="346" customFormat="1" ht="17.25" customHeight="1" x14ac:dyDescent="0.25">
      <c r="A453" s="284"/>
      <c r="B453" s="412"/>
      <c r="C453" s="374"/>
      <c r="D453" s="347" t="s">
        <v>283</v>
      </c>
      <c r="E453" s="270"/>
      <c r="F453" s="270"/>
      <c r="G453" s="270">
        <v>13.679</v>
      </c>
      <c r="H453" s="270"/>
      <c r="I453" s="270">
        <v>9.83</v>
      </c>
      <c r="J453" s="271"/>
      <c r="K453" s="409">
        <f t="shared" si="28"/>
        <v>0</v>
      </c>
      <c r="L453" s="23"/>
    </row>
    <row r="454" spans="1:12" s="346" customFormat="1" ht="18" x14ac:dyDescent="0.25">
      <c r="A454" s="284"/>
      <c r="B454" s="412"/>
      <c r="C454" s="374"/>
      <c r="D454" s="347" t="s">
        <v>325</v>
      </c>
      <c r="E454" s="270"/>
      <c r="F454" s="270"/>
      <c r="G454" s="270">
        <v>15</v>
      </c>
      <c r="H454" s="270"/>
      <c r="I454" s="270">
        <v>13.76</v>
      </c>
      <c r="J454" s="271"/>
      <c r="K454" s="409">
        <f t="shared" si="28"/>
        <v>0</v>
      </c>
      <c r="L454" s="23"/>
    </row>
    <row r="455" spans="1:12" s="346" customFormat="1" ht="18" x14ac:dyDescent="0.25">
      <c r="A455" s="284"/>
      <c r="B455" s="412"/>
      <c r="C455" s="374"/>
      <c r="D455" s="347" t="s">
        <v>284</v>
      </c>
      <c r="E455" s="270"/>
      <c r="F455" s="270"/>
      <c r="G455" s="270">
        <v>8.25</v>
      </c>
      <c r="H455" s="270"/>
      <c r="I455" s="270">
        <v>4.2</v>
      </c>
      <c r="J455" s="271"/>
      <c r="K455" s="409">
        <f t="shared" si="28"/>
        <v>0</v>
      </c>
      <c r="L455" s="23"/>
    </row>
    <row r="456" spans="1:12" s="346" customFormat="1" ht="18" x14ac:dyDescent="0.25">
      <c r="A456" s="284"/>
      <c r="B456" s="412"/>
      <c r="C456" s="374"/>
      <c r="D456" s="347" t="s">
        <v>324</v>
      </c>
      <c r="E456" s="270"/>
      <c r="F456" s="270"/>
      <c r="G456" s="270">
        <v>4.26</v>
      </c>
      <c r="H456" s="270"/>
      <c r="I456" s="270">
        <v>13.33</v>
      </c>
      <c r="J456" s="271"/>
      <c r="K456" s="409">
        <f t="shared" si="28"/>
        <v>0</v>
      </c>
      <c r="L456" s="23"/>
    </row>
    <row r="457" spans="1:12" s="346" customFormat="1" ht="18" x14ac:dyDescent="0.25">
      <c r="A457" s="284"/>
      <c r="B457" s="412"/>
      <c r="C457" s="374"/>
      <c r="D457" s="347" t="s">
        <v>326</v>
      </c>
      <c r="E457" s="270"/>
      <c r="F457" s="270"/>
      <c r="G457" s="270">
        <v>2.2999999999999998</v>
      </c>
      <c r="H457" s="270"/>
      <c r="I457" s="270">
        <v>4.3</v>
      </c>
      <c r="J457" s="271"/>
      <c r="K457" s="409">
        <f t="shared" si="28"/>
        <v>0</v>
      </c>
      <c r="L457" s="23"/>
    </row>
    <row r="458" spans="1:12" s="346" customFormat="1" ht="18" x14ac:dyDescent="0.25">
      <c r="A458" s="284"/>
      <c r="B458" s="412"/>
      <c r="C458" s="374"/>
      <c r="D458" s="347" t="s">
        <v>238</v>
      </c>
      <c r="E458" s="270"/>
      <c r="F458" s="270"/>
      <c r="G458" s="270">
        <v>11.423</v>
      </c>
      <c r="H458" s="270"/>
      <c r="I458" s="270">
        <v>6.65</v>
      </c>
      <c r="J458" s="271"/>
      <c r="K458" s="409">
        <f t="shared" si="28"/>
        <v>0</v>
      </c>
      <c r="L458" s="23"/>
    </row>
    <row r="459" spans="1:12" s="346" customFormat="1" ht="18" x14ac:dyDescent="0.25">
      <c r="A459" s="284"/>
      <c r="B459" s="412"/>
      <c r="C459" s="374"/>
      <c r="D459" s="347" t="s">
        <v>285</v>
      </c>
      <c r="E459" s="270"/>
      <c r="F459" s="270"/>
      <c r="G459" s="270">
        <v>26.32</v>
      </c>
      <c r="H459" s="270"/>
      <c r="I459" s="270">
        <v>41.56</v>
      </c>
      <c r="J459" s="271"/>
      <c r="K459" s="409">
        <f t="shared" si="28"/>
        <v>0</v>
      </c>
      <c r="L459" s="23"/>
    </row>
    <row r="460" spans="1:12" s="346" customFormat="1" ht="18" x14ac:dyDescent="0.25">
      <c r="A460" s="284"/>
      <c r="B460" s="412"/>
      <c r="C460" s="374"/>
      <c r="D460" s="347" t="s">
        <v>323</v>
      </c>
      <c r="E460" s="270"/>
      <c r="F460" s="270"/>
      <c r="G460" s="270">
        <v>48.85</v>
      </c>
      <c r="H460" s="129"/>
      <c r="I460" s="270">
        <v>102.8</v>
      </c>
      <c r="J460" s="271">
        <v>3</v>
      </c>
      <c r="K460" s="409">
        <f t="shared" si="28"/>
        <v>3</v>
      </c>
      <c r="L460" s="23"/>
    </row>
    <row r="461" spans="1:12" s="346" customFormat="1" ht="18" x14ac:dyDescent="0.25">
      <c r="A461" s="284"/>
      <c r="B461" s="412"/>
      <c r="C461" s="374"/>
      <c r="D461" s="347" t="s">
        <v>322</v>
      </c>
      <c r="E461" s="270"/>
      <c r="F461" s="270"/>
      <c r="G461" s="270">
        <v>12.45</v>
      </c>
      <c r="H461" s="129"/>
      <c r="I461" s="270">
        <v>13.99</v>
      </c>
      <c r="J461" s="271"/>
      <c r="K461" s="409">
        <f t="shared" si="28"/>
        <v>0</v>
      </c>
      <c r="L461" s="23"/>
    </row>
    <row r="462" spans="1:12" s="346" customFormat="1" ht="36" x14ac:dyDescent="0.25">
      <c r="A462" s="284"/>
      <c r="B462" s="412"/>
      <c r="C462" s="374"/>
      <c r="D462" s="347" t="s">
        <v>321</v>
      </c>
      <c r="E462" s="270"/>
      <c r="F462" s="270"/>
      <c r="G462" s="270">
        <v>15.025</v>
      </c>
      <c r="H462" s="270"/>
      <c r="I462" s="270">
        <v>6.12</v>
      </c>
      <c r="J462" s="271">
        <v>1</v>
      </c>
      <c r="K462" s="409">
        <f t="shared" si="28"/>
        <v>1</v>
      </c>
      <c r="L462" s="23"/>
    </row>
    <row r="463" spans="1:12" s="346" customFormat="1" ht="18" x14ac:dyDescent="0.25">
      <c r="A463" s="284"/>
      <c r="B463" s="412"/>
      <c r="C463" s="374"/>
      <c r="D463" s="347" t="s">
        <v>320</v>
      </c>
      <c r="E463" s="270"/>
      <c r="F463" s="270"/>
      <c r="G463" s="270">
        <v>8.74</v>
      </c>
      <c r="H463" s="270"/>
      <c r="I463" s="270">
        <v>7.57</v>
      </c>
      <c r="J463" s="271"/>
      <c r="K463" s="409">
        <f t="shared" si="28"/>
        <v>0</v>
      </c>
      <c r="L463" s="23"/>
    </row>
    <row r="464" spans="1:12" s="346" customFormat="1" ht="18" x14ac:dyDescent="0.25">
      <c r="A464" s="284"/>
      <c r="B464" s="412"/>
      <c r="C464" s="374"/>
      <c r="D464" s="347" t="s">
        <v>319</v>
      </c>
      <c r="E464" s="270"/>
      <c r="F464" s="270"/>
      <c r="G464" s="270">
        <v>12.01</v>
      </c>
      <c r="H464" s="270"/>
      <c r="I464" s="270">
        <v>10.1</v>
      </c>
      <c r="J464" s="271"/>
      <c r="K464" s="409">
        <f t="shared" si="28"/>
        <v>0</v>
      </c>
      <c r="L464" s="23"/>
    </row>
    <row r="465" spans="1:12" s="346" customFormat="1" ht="18" x14ac:dyDescent="0.25">
      <c r="A465" s="284"/>
      <c r="B465" s="412"/>
      <c r="C465" s="374"/>
      <c r="D465" s="347" t="s">
        <v>286</v>
      </c>
      <c r="E465" s="270"/>
      <c r="F465" s="270"/>
      <c r="G465" s="270">
        <v>47.3</v>
      </c>
      <c r="H465" s="270"/>
      <c r="I465" s="270">
        <v>102.02</v>
      </c>
      <c r="J465" s="271"/>
      <c r="K465" s="409">
        <f t="shared" si="28"/>
        <v>0</v>
      </c>
      <c r="L465" s="23"/>
    </row>
    <row r="466" spans="1:12" s="346" customFormat="1" ht="18" x14ac:dyDescent="0.25">
      <c r="A466" s="284"/>
      <c r="B466" s="412"/>
      <c r="C466" s="374"/>
      <c r="D466" s="347"/>
      <c r="E466" s="270"/>
      <c r="F466" s="270"/>
      <c r="G466" s="270"/>
      <c r="H466" s="270"/>
      <c r="I466" s="270"/>
      <c r="J466" s="271"/>
      <c r="K466" s="410">
        <f>SUM(K449:K465)</f>
        <v>6</v>
      </c>
      <c r="L466" s="23"/>
    </row>
    <row r="467" spans="1:12" s="346" customFormat="1" ht="57" customHeight="1" x14ac:dyDescent="0.25">
      <c r="A467" s="284"/>
      <c r="B467" s="407" t="str">
        <f>'Planila Orçamentária'!C49</f>
        <v xml:space="preserve">Extintor incêndio agua-pressurizada 10l incl suporte parede carga completa fornecimento e colocação </v>
      </c>
      <c r="C467" s="266" t="s">
        <v>318</v>
      </c>
      <c r="D467" s="272"/>
      <c r="E467" s="268"/>
      <c r="F467" s="268"/>
      <c r="G467" s="268"/>
      <c r="H467" s="268"/>
      <c r="I467" s="268"/>
      <c r="J467" s="267"/>
      <c r="K467" s="408"/>
      <c r="L467" s="23"/>
    </row>
    <row r="468" spans="1:12" s="346" customFormat="1" ht="36" x14ac:dyDescent="0.25">
      <c r="A468" s="284"/>
      <c r="B468" s="412"/>
      <c r="C468" s="374"/>
      <c r="D468" s="347" t="s">
        <v>279</v>
      </c>
      <c r="E468" s="270"/>
      <c r="F468" s="270"/>
      <c r="G468" s="270">
        <v>16.670000000000002</v>
      </c>
      <c r="H468" s="270"/>
      <c r="I468" s="270">
        <v>19.61</v>
      </c>
      <c r="J468" s="271">
        <v>2</v>
      </c>
      <c r="K468" s="409">
        <f>J468</f>
        <v>2</v>
      </c>
      <c r="L468" s="23"/>
    </row>
    <row r="469" spans="1:12" s="346" customFormat="1" ht="18" x14ac:dyDescent="0.25">
      <c r="A469" s="284"/>
      <c r="B469" s="412"/>
      <c r="C469" s="374"/>
      <c r="D469" s="347" t="s">
        <v>280</v>
      </c>
      <c r="E469" s="270"/>
      <c r="F469" s="270"/>
      <c r="G469" s="270">
        <v>21.87</v>
      </c>
      <c r="H469" s="270"/>
      <c r="I469" s="270">
        <v>29.43</v>
      </c>
      <c r="J469" s="271"/>
      <c r="K469" s="409">
        <f t="shared" ref="K469:K484" si="29">J469</f>
        <v>0</v>
      </c>
      <c r="L469" s="23"/>
    </row>
    <row r="470" spans="1:12" s="346" customFormat="1" ht="18" x14ac:dyDescent="0.25">
      <c r="A470" s="284"/>
      <c r="B470" s="412"/>
      <c r="C470" s="374"/>
      <c r="D470" s="347" t="s">
        <v>281</v>
      </c>
      <c r="E470" s="270"/>
      <c r="F470" s="270"/>
      <c r="G470" s="270">
        <v>5.54</v>
      </c>
      <c r="H470" s="270"/>
      <c r="I470" s="270">
        <v>1.98</v>
      </c>
      <c r="J470" s="271"/>
      <c r="K470" s="409">
        <f t="shared" si="29"/>
        <v>0</v>
      </c>
      <c r="L470" s="23"/>
    </row>
    <row r="471" spans="1:12" s="346" customFormat="1" ht="18" x14ac:dyDescent="0.25">
      <c r="A471" s="284"/>
      <c r="B471" s="412"/>
      <c r="C471" s="374"/>
      <c r="D471" s="347" t="s">
        <v>282</v>
      </c>
      <c r="E471" s="270"/>
      <c r="F471" s="270"/>
      <c r="G471" s="270">
        <v>5.69</v>
      </c>
      <c r="H471" s="270"/>
      <c r="I471" s="270">
        <v>2.5099999999999998</v>
      </c>
      <c r="J471" s="271"/>
      <c r="K471" s="409">
        <f t="shared" si="29"/>
        <v>0</v>
      </c>
      <c r="L471" s="23"/>
    </row>
    <row r="472" spans="1:12" s="346" customFormat="1" ht="36" x14ac:dyDescent="0.25">
      <c r="A472" s="284"/>
      <c r="B472" s="412"/>
      <c r="C472" s="374"/>
      <c r="D472" s="347" t="s">
        <v>283</v>
      </c>
      <c r="E472" s="270"/>
      <c r="F472" s="270"/>
      <c r="G472" s="270">
        <v>13.679</v>
      </c>
      <c r="H472" s="270"/>
      <c r="I472" s="270">
        <v>9.83</v>
      </c>
      <c r="J472" s="271"/>
      <c r="K472" s="409">
        <f t="shared" si="29"/>
        <v>0</v>
      </c>
      <c r="L472" s="23"/>
    </row>
    <row r="473" spans="1:12" s="346" customFormat="1" ht="18" x14ac:dyDescent="0.25">
      <c r="A473" s="284"/>
      <c r="B473" s="412"/>
      <c r="C473" s="374"/>
      <c r="D473" s="347" t="s">
        <v>325</v>
      </c>
      <c r="E473" s="270"/>
      <c r="F473" s="270"/>
      <c r="G473" s="270">
        <v>15</v>
      </c>
      <c r="H473" s="270"/>
      <c r="I473" s="270">
        <v>13.76</v>
      </c>
      <c r="J473" s="271"/>
      <c r="K473" s="409">
        <f t="shared" si="29"/>
        <v>0</v>
      </c>
      <c r="L473" s="23"/>
    </row>
    <row r="474" spans="1:12" s="346" customFormat="1" ht="18" x14ac:dyDescent="0.25">
      <c r="A474" s="284"/>
      <c r="B474" s="412"/>
      <c r="C474" s="374"/>
      <c r="D474" s="347" t="s">
        <v>284</v>
      </c>
      <c r="E474" s="270"/>
      <c r="F474" s="270"/>
      <c r="G474" s="270">
        <v>8.25</v>
      </c>
      <c r="H474" s="270"/>
      <c r="I474" s="270">
        <v>4.2</v>
      </c>
      <c r="J474" s="271"/>
      <c r="K474" s="409">
        <f t="shared" si="29"/>
        <v>0</v>
      </c>
      <c r="L474" s="23"/>
    </row>
    <row r="475" spans="1:12" s="346" customFormat="1" ht="18" x14ac:dyDescent="0.25">
      <c r="A475" s="284"/>
      <c r="B475" s="412"/>
      <c r="C475" s="374"/>
      <c r="D475" s="347" t="s">
        <v>324</v>
      </c>
      <c r="E475" s="270"/>
      <c r="F475" s="270"/>
      <c r="G475" s="270">
        <v>4.26</v>
      </c>
      <c r="H475" s="270"/>
      <c r="I475" s="270">
        <v>13.33</v>
      </c>
      <c r="J475" s="271"/>
      <c r="K475" s="409">
        <f t="shared" si="29"/>
        <v>0</v>
      </c>
      <c r="L475" s="23"/>
    </row>
    <row r="476" spans="1:12" s="346" customFormat="1" ht="18" x14ac:dyDescent="0.25">
      <c r="A476" s="284"/>
      <c r="B476" s="412"/>
      <c r="C476" s="374"/>
      <c r="D476" s="347" t="s">
        <v>326</v>
      </c>
      <c r="E476" s="270"/>
      <c r="F476" s="270"/>
      <c r="G476" s="270">
        <v>2.2999999999999998</v>
      </c>
      <c r="H476" s="270"/>
      <c r="I476" s="270">
        <v>4.3</v>
      </c>
      <c r="J476" s="271"/>
      <c r="K476" s="409">
        <f t="shared" si="29"/>
        <v>0</v>
      </c>
      <c r="L476" s="23"/>
    </row>
    <row r="477" spans="1:12" s="346" customFormat="1" ht="18" x14ac:dyDescent="0.25">
      <c r="A477" s="284"/>
      <c r="B477" s="412"/>
      <c r="C477" s="374"/>
      <c r="D477" s="347" t="s">
        <v>238</v>
      </c>
      <c r="E477" s="270"/>
      <c r="F477" s="270"/>
      <c r="G477" s="270">
        <v>11.423</v>
      </c>
      <c r="H477" s="270"/>
      <c r="I477" s="270">
        <v>6.65</v>
      </c>
      <c r="J477" s="271"/>
      <c r="K477" s="409">
        <f t="shared" si="29"/>
        <v>0</v>
      </c>
      <c r="L477" s="23"/>
    </row>
    <row r="478" spans="1:12" s="346" customFormat="1" ht="18" x14ac:dyDescent="0.25">
      <c r="A478" s="284"/>
      <c r="B478" s="412"/>
      <c r="C478" s="374"/>
      <c r="D478" s="347" t="s">
        <v>285</v>
      </c>
      <c r="E478" s="270"/>
      <c r="F478" s="270"/>
      <c r="G478" s="270">
        <v>26.32</v>
      </c>
      <c r="H478" s="270"/>
      <c r="I478" s="270">
        <v>41.56</v>
      </c>
      <c r="J478" s="271"/>
      <c r="K478" s="409">
        <f t="shared" si="29"/>
        <v>0</v>
      </c>
      <c r="L478" s="23"/>
    </row>
    <row r="479" spans="1:12" s="346" customFormat="1" ht="18" x14ac:dyDescent="0.25">
      <c r="A479" s="284"/>
      <c r="B479" s="412"/>
      <c r="C479" s="374"/>
      <c r="D479" s="347" t="s">
        <v>323</v>
      </c>
      <c r="E479" s="270"/>
      <c r="F479" s="270"/>
      <c r="G479" s="270">
        <v>48.85</v>
      </c>
      <c r="H479" s="129"/>
      <c r="I479" s="270">
        <v>102.8</v>
      </c>
      <c r="J479" s="271">
        <v>3</v>
      </c>
      <c r="K479" s="409">
        <f t="shared" si="29"/>
        <v>3</v>
      </c>
      <c r="L479" s="23"/>
    </row>
    <row r="480" spans="1:12" s="346" customFormat="1" ht="18" x14ac:dyDescent="0.25">
      <c r="A480" s="284"/>
      <c r="B480" s="412"/>
      <c r="C480" s="374"/>
      <c r="D480" s="347" t="s">
        <v>322</v>
      </c>
      <c r="E480" s="270"/>
      <c r="F480" s="270"/>
      <c r="G480" s="270">
        <v>12.45</v>
      </c>
      <c r="H480" s="129"/>
      <c r="I480" s="270">
        <v>13.99</v>
      </c>
      <c r="J480" s="271"/>
      <c r="K480" s="409">
        <f t="shared" si="29"/>
        <v>0</v>
      </c>
      <c r="L480" s="23"/>
    </row>
    <row r="481" spans="1:12" s="346" customFormat="1" ht="36" x14ac:dyDescent="0.25">
      <c r="A481" s="284"/>
      <c r="B481" s="412"/>
      <c r="C481" s="374"/>
      <c r="D481" s="347" t="s">
        <v>321</v>
      </c>
      <c r="E481" s="270"/>
      <c r="F481" s="270"/>
      <c r="G481" s="270">
        <v>15.025</v>
      </c>
      <c r="H481" s="270"/>
      <c r="I481" s="270">
        <v>6.12</v>
      </c>
      <c r="J481" s="271">
        <v>1</v>
      </c>
      <c r="K481" s="409">
        <f t="shared" si="29"/>
        <v>1</v>
      </c>
      <c r="L481" s="23"/>
    </row>
    <row r="482" spans="1:12" s="346" customFormat="1" ht="18" x14ac:dyDescent="0.25">
      <c r="A482" s="284"/>
      <c r="B482" s="412"/>
      <c r="C482" s="374"/>
      <c r="D482" s="347" t="s">
        <v>320</v>
      </c>
      <c r="E482" s="270"/>
      <c r="F482" s="270"/>
      <c r="G482" s="270">
        <v>8.74</v>
      </c>
      <c r="H482" s="270"/>
      <c r="I482" s="270">
        <v>7.57</v>
      </c>
      <c r="J482" s="271"/>
      <c r="K482" s="409">
        <f t="shared" si="29"/>
        <v>0</v>
      </c>
      <c r="L482" s="23"/>
    </row>
    <row r="483" spans="1:12" s="346" customFormat="1" ht="18" x14ac:dyDescent="0.25">
      <c r="A483" s="284"/>
      <c r="B483" s="412"/>
      <c r="C483" s="374"/>
      <c r="D483" s="347" t="s">
        <v>319</v>
      </c>
      <c r="E483" s="270"/>
      <c r="F483" s="270"/>
      <c r="G483" s="270">
        <v>12.01</v>
      </c>
      <c r="H483" s="270"/>
      <c r="I483" s="270">
        <v>10.1</v>
      </c>
      <c r="J483" s="271"/>
      <c r="K483" s="409">
        <f t="shared" si="29"/>
        <v>0</v>
      </c>
      <c r="L483" s="23"/>
    </row>
    <row r="484" spans="1:12" s="346" customFormat="1" ht="18" x14ac:dyDescent="0.25">
      <c r="A484" s="284"/>
      <c r="B484" s="412"/>
      <c r="C484" s="374"/>
      <c r="D484" s="347" t="s">
        <v>286</v>
      </c>
      <c r="E484" s="270"/>
      <c r="F484" s="270"/>
      <c r="G484" s="270">
        <v>47.3</v>
      </c>
      <c r="H484" s="270"/>
      <c r="I484" s="270">
        <v>102.02</v>
      </c>
      <c r="J484" s="271"/>
      <c r="K484" s="409">
        <f t="shared" si="29"/>
        <v>0</v>
      </c>
      <c r="L484" s="23"/>
    </row>
    <row r="485" spans="1:12" s="346" customFormat="1" ht="18" x14ac:dyDescent="0.25">
      <c r="A485" s="284"/>
      <c r="B485" s="412"/>
      <c r="C485" s="374"/>
      <c r="D485" s="347"/>
      <c r="E485" s="270"/>
      <c r="F485" s="270"/>
      <c r="G485" s="270"/>
      <c r="H485" s="270"/>
      <c r="I485" s="270"/>
      <c r="J485" s="271"/>
      <c r="K485" s="410">
        <f>SUM(K468:K484)</f>
        <v>6</v>
      </c>
      <c r="L485" s="23"/>
    </row>
    <row r="486" spans="1:12" s="346" customFormat="1" ht="18" x14ac:dyDescent="0.25">
      <c r="A486" s="284"/>
      <c r="B486" s="481"/>
      <c r="C486" s="482"/>
      <c r="D486" s="347"/>
      <c r="E486" s="270"/>
      <c r="F486" s="270"/>
      <c r="G486" s="270"/>
      <c r="H486" s="270"/>
      <c r="I486" s="270"/>
      <c r="J486" s="271"/>
      <c r="K486" s="410"/>
      <c r="L486" s="23"/>
    </row>
    <row r="487" spans="1:12" ht="36" x14ac:dyDescent="0.25">
      <c r="A487" s="284"/>
      <c r="B487" s="413" t="s">
        <v>106</v>
      </c>
      <c r="C487" s="350"/>
      <c r="D487" s="349"/>
      <c r="E487" s="351"/>
      <c r="F487" s="351"/>
      <c r="G487" s="351"/>
      <c r="H487" s="351"/>
      <c r="I487" s="351"/>
      <c r="J487" s="351"/>
      <c r="K487" s="414"/>
    </row>
    <row r="488" spans="1:12" s="283" customFormat="1" ht="36" x14ac:dyDescent="0.25">
      <c r="A488" s="284"/>
      <c r="B488" s="407" t="str">
        <f>'Planila Orçamentária'!C51</f>
        <v>Ponto de água fria embutido, c/material pvc rígido soldável Ø 25mm</v>
      </c>
      <c r="C488" s="266" t="s">
        <v>53</v>
      </c>
      <c r="D488" s="272"/>
      <c r="E488" s="268"/>
      <c r="F488" s="268"/>
      <c r="G488" s="268"/>
      <c r="H488" s="268"/>
      <c r="I488" s="268"/>
      <c r="J488" s="267"/>
      <c r="K488" s="408"/>
      <c r="L488" s="23"/>
    </row>
    <row r="489" spans="1:12" s="283" customFormat="1" ht="36" x14ac:dyDescent="0.25">
      <c r="A489" s="284"/>
      <c r="B489" s="412"/>
      <c r="C489" s="374"/>
      <c r="D489" s="347" t="s">
        <v>279</v>
      </c>
      <c r="E489" s="270"/>
      <c r="F489" s="270"/>
      <c r="G489" s="270">
        <v>16.670000000000002</v>
      </c>
      <c r="H489" s="270"/>
      <c r="I489" s="270">
        <v>19.61</v>
      </c>
      <c r="J489" s="271">
        <v>0</v>
      </c>
      <c r="K489" s="409">
        <f>J489</f>
        <v>0</v>
      </c>
      <c r="L489" s="23"/>
    </row>
    <row r="490" spans="1:12" s="283" customFormat="1" ht="18" x14ac:dyDescent="0.25">
      <c r="A490" s="284"/>
      <c r="B490" s="412"/>
      <c r="C490" s="374"/>
      <c r="D490" s="347" t="s">
        <v>280</v>
      </c>
      <c r="E490" s="270"/>
      <c r="F490" s="270"/>
      <c r="G490" s="270">
        <v>21.87</v>
      </c>
      <c r="H490" s="270"/>
      <c r="I490" s="270">
        <v>29.43</v>
      </c>
      <c r="J490" s="271">
        <v>0</v>
      </c>
      <c r="K490" s="409">
        <f t="shared" ref="K490:K505" si="30">J490</f>
        <v>0</v>
      </c>
      <c r="L490" s="23"/>
    </row>
    <row r="491" spans="1:12" s="283" customFormat="1" ht="18" x14ac:dyDescent="0.25">
      <c r="A491" s="284"/>
      <c r="B491" s="412"/>
      <c r="C491" s="374"/>
      <c r="D491" s="347" t="s">
        <v>281</v>
      </c>
      <c r="E491" s="270"/>
      <c r="F491" s="270"/>
      <c r="G491" s="270">
        <v>5.54</v>
      </c>
      <c r="H491" s="270"/>
      <c r="I491" s="270">
        <v>1.98</v>
      </c>
      <c r="J491" s="271">
        <v>0</v>
      </c>
      <c r="K491" s="409">
        <f t="shared" si="30"/>
        <v>0</v>
      </c>
      <c r="L491" s="23"/>
    </row>
    <row r="492" spans="1:12" s="283" customFormat="1" ht="18" x14ac:dyDescent="0.25">
      <c r="A492" s="284"/>
      <c r="B492" s="412"/>
      <c r="C492" s="374"/>
      <c r="D492" s="347" t="s">
        <v>282</v>
      </c>
      <c r="E492" s="270"/>
      <c r="F492" s="270"/>
      <c r="G492" s="270">
        <v>5.69</v>
      </c>
      <c r="H492" s="270"/>
      <c r="I492" s="270">
        <v>2.5099999999999998</v>
      </c>
      <c r="J492" s="271">
        <v>0</v>
      </c>
      <c r="K492" s="409">
        <f t="shared" si="30"/>
        <v>0</v>
      </c>
      <c r="L492" s="23"/>
    </row>
    <row r="493" spans="1:12" s="283" customFormat="1" ht="24" customHeight="1" x14ac:dyDescent="0.25">
      <c r="A493" s="284"/>
      <c r="B493" s="412"/>
      <c r="C493" s="374"/>
      <c r="D493" s="347" t="s">
        <v>283</v>
      </c>
      <c r="E493" s="270"/>
      <c r="F493" s="270"/>
      <c r="G493" s="270">
        <v>13.679</v>
      </c>
      <c r="H493" s="270"/>
      <c r="I493" s="270">
        <v>9.83</v>
      </c>
      <c r="J493" s="271">
        <v>0</v>
      </c>
      <c r="K493" s="409">
        <f t="shared" si="30"/>
        <v>0</v>
      </c>
      <c r="L493" s="23"/>
    </row>
    <row r="494" spans="1:12" s="283" customFormat="1" ht="18" x14ac:dyDescent="0.25">
      <c r="A494" s="284"/>
      <c r="B494" s="412"/>
      <c r="C494" s="374"/>
      <c r="D494" s="347" t="s">
        <v>325</v>
      </c>
      <c r="E494" s="270"/>
      <c r="F494" s="270"/>
      <c r="G494" s="270">
        <v>15</v>
      </c>
      <c r="H494" s="270"/>
      <c r="I494" s="270">
        <v>13.76</v>
      </c>
      <c r="J494" s="271">
        <v>1</v>
      </c>
      <c r="K494" s="409">
        <f t="shared" si="30"/>
        <v>1</v>
      </c>
      <c r="L494" s="23"/>
    </row>
    <row r="495" spans="1:12" s="283" customFormat="1" ht="18" x14ac:dyDescent="0.25">
      <c r="A495" s="284"/>
      <c r="B495" s="412"/>
      <c r="C495" s="374"/>
      <c r="D495" s="347" t="s">
        <v>284</v>
      </c>
      <c r="E495" s="270"/>
      <c r="F495" s="270"/>
      <c r="G495" s="270">
        <v>8.25</v>
      </c>
      <c r="H495" s="270"/>
      <c r="I495" s="270">
        <v>4.2</v>
      </c>
      <c r="J495" s="271">
        <v>1</v>
      </c>
      <c r="K495" s="409">
        <f t="shared" si="30"/>
        <v>1</v>
      </c>
      <c r="L495" s="23"/>
    </row>
    <row r="496" spans="1:12" s="283" customFormat="1" ht="18" x14ac:dyDescent="0.25">
      <c r="A496" s="284"/>
      <c r="B496" s="412"/>
      <c r="C496" s="374"/>
      <c r="D496" s="347" t="s">
        <v>324</v>
      </c>
      <c r="E496" s="270"/>
      <c r="F496" s="270"/>
      <c r="G496" s="270">
        <v>4.26</v>
      </c>
      <c r="H496" s="270"/>
      <c r="I496" s="270">
        <v>13.33</v>
      </c>
      <c r="J496" s="271">
        <v>0</v>
      </c>
      <c r="K496" s="409">
        <f t="shared" si="30"/>
        <v>0</v>
      </c>
      <c r="L496" s="23"/>
    </row>
    <row r="497" spans="1:12" s="283" customFormat="1" ht="18" x14ac:dyDescent="0.25">
      <c r="A497" s="284"/>
      <c r="B497" s="412"/>
      <c r="C497" s="374"/>
      <c r="D497" s="347" t="s">
        <v>326</v>
      </c>
      <c r="E497" s="270"/>
      <c r="F497" s="270"/>
      <c r="G497" s="270">
        <v>2.2999999999999998</v>
      </c>
      <c r="H497" s="270"/>
      <c r="I497" s="270">
        <v>4.3</v>
      </c>
      <c r="J497" s="271">
        <v>0</v>
      </c>
      <c r="K497" s="409">
        <f t="shared" si="30"/>
        <v>0</v>
      </c>
      <c r="L497" s="23"/>
    </row>
    <row r="498" spans="1:12" s="283" customFormat="1" ht="18" x14ac:dyDescent="0.25">
      <c r="A498" s="284"/>
      <c r="B498" s="412"/>
      <c r="C498" s="374"/>
      <c r="D498" s="347" t="s">
        <v>238</v>
      </c>
      <c r="E498" s="270"/>
      <c r="F498" s="270"/>
      <c r="G498" s="270">
        <v>11.423</v>
      </c>
      <c r="H498" s="270"/>
      <c r="I498" s="270">
        <v>6.65</v>
      </c>
      <c r="J498" s="271">
        <v>0</v>
      </c>
      <c r="K498" s="409">
        <f t="shared" si="30"/>
        <v>0</v>
      </c>
      <c r="L498" s="23"/>
    </row>
    <row r="499" spans="1:12" s="283" customFormat="1" ht="18" x14ac:dyDescent="0.25">
      <c r="A499" s="284"/>
      <c r="B499" s="412"/>
      <c r="C499" s="374"/>
      <c r="D499" s="347" t="s">
        <v>285</v>
      </c>
      <c r="E499" s="270"/>
      <c r="F499" s="270"/>
      <c r="G499" s="270">
        <v>26.32</v>
      </c>
      <c r="H499" s="270"/>
      <c r="I499" s="270">
        <v>41.56</v>
      </c>
      <c r="J499" s="271">
        <v>1</v>
      </c>
      <c r="K499" s="409">
        <f t="shared" si="30"/>
        <v>1</v>
      </c>
      <c r="L499" s="23"/>
    </row>
    <row r="500" spans="1:12" s="283" customFormat="1" ht="18" x14ac:dyDescent="0.25">
      <c r="A500" s="284"/>
      <c r="B500" s="412"/>
      <c r="C500" s="374"/>
      <c r="D500" s="347" t="s">
        <v>323</v>
      </c>
      <c r="E500" s="270"/>
      <c r="F500" s="270"/>
      <c r="G500" s="270">
        <v>48.85</v>
      </c>
      <c r="H500" s="129"/>
      <c r="I500" s="270">
        <v>102.8</v>
      </c>
      <c r="J500" s="271">
        <v>1</v>
      </c>
      <c r="K500" s="409">
        <f t="shared" si="30"/>
        <v>1</v>
      </c>
      <c r="L500" s="23"/>
    </row>
    <row r="501" spans="1:12" s="283" customFormat="1" ht="18" x14ac:dyDescent="0.25">
      <c r="A501" s="284"/>
      <c r="B501" s="412"/>
      <c r="C501" s="374"/>
      <c r="D501" s="347" t="s">
        <v>322</v>
      </c>
      <c r="E501" s="270"/>
      <c r="F501" s="270"/>
      <c r="G501" s="270">
        <v>12.45</v>
      </c>
      <c r="H501" s="129"/>
      <c r="I501" s="270">
        <v>13.99</v>
      </c>
      <c r="J501" s="271">
        <v>1</v>
      </c>
      <c r="K501" s="409">
        <f t="shared" si="30"/>
        <v>1</v>
      </c>
      <c r="L501" s="23"/>
    </row>
    <row r="502" spans="1:12" s="283" customFormat="1" ht="36" x14ac:dyDescent="0.25">
      <c r="A502" s="284"/>
      <c r="B502" s="412"/>
      <c r="C502" s="374"/>
      <c r="D502" s="347" t="s">
        <v>321</v>
      </c>
      <c r="E502" s="270"/>
      <c r="F502" s="270"/>
      <c r="G502" s="270">
        <v>15.025</v>
      </c>
      <c r="H502" s="270"/>
      <c r="I502" s="270">
        <v>6.12</v>
      </c>
      <c r="J502" s="271">
        <v>0</v>
      </c>
      <c r="K502" s="409">
        <f t="shared" si="30"/>
        <v>0</v>
      </c>
      <c r="L502" s="23"/>
    </row>
    <row r="503" spans="1:12" s="283" customFormat="1" ht="18" x14ac:dyDescent="0.25">
      <c r="A503" s="284"/>
      <c r="B503" s="412"/>
      <c r="C503" s="374"/>
      <c r="D503" s="347" t="s">
        <v>320</v>
      </c>
      <c r="E503" s="270"/>
      <c r="F503" s="270"/>
      <c r="G503" s="270">
        <v>8.74</v>
      </c>
      <c r="H503" s="270"/>
      <c r="I503" s="270">
        <v>7.57</v>
      </c>
      <c r="J503" s="271">
        <v>1</v>
      </c>
      <c r="K503" s="409">
        <f t="shared" si="30"/>
        <v>1</v>
      </c>
      <c r="L503" s="23"/>
    </row>
    <row r="504" spans="1:12" s="283" customFormat="1" ht="18" x14ac:dyDescent="0.25">
      <c r="A504" s="284"/>
      <c r="B504" s="412"/>
      <c r="C504" s="374"/>
      <c r="D504" s="347" t="s">
        <v>319</v>
      </c>
      <c r="E504" s="270"/>
      <c r="F504" s="270"/>
      <c r="G504" s="270">
        <v>12.01</v>
      </c>
      <c r="H504" s="270"/>
      <c r="I504" s="270">
        <v>10.1</v>
      </c>
      <c r="J504" s="271">
        <v>0</v>
      </c>
      <c r="K504" s="409">
        <f t="shared" si="30"/>
        <v>0</v>
      </c>
      <c r="L504" s="23"/>
    </row>
    <row r="505" spans="1:12" s="283" customFormat="1" ht="18" x14ac:dyDescent="0.25">
      <c r="A505" s="284"/>
      <c r="B505" s="412"/>
      <c r="C505" s="374"/>
      <c r="D505" s="347" t="s">
        <v>286</v>
      </c>
      <c r="E505" s="270"/>
      <c r="F505" s="270"/>
      <c r="G505" s="270">
        <v>47.3</v>
      </c>
      <c r="H505" s="270"/>
      <c r="I505" s="270">
        <v>102.02</v>
      </c>
      <c r="J505" s="271">
        <v>1</v>
      </c>
      <c r="K505" s="409">
        <f t="shared" si="30"/>
        <v>1</v>
      </c>
      <c r="L505" s="23"/>
    </row>
    <row r="506" spans="1:12" s="283" customFormat="1" ht="18" x14ac:dyDescent="0.25">
      <c r="A506" s="284"/>
      <c r="B506" s="412"/>
      <c r="C506" s="374"/>
      <c r="D506" s="347"/>
      <c r="E506" s="270"/>
      <c r="F506" s="270"/>
      <c r="G506" s="270"/>
      <c r="H506" s="270"/>
      <c r="I506" s="270"/>
      <c r="J506" s="271">
        <v>0</v>
      </c>
      <c r="K506" s="410">
        <f>SUM(K489:K505)</f>
        <v>7</v>
      </c>
      <c r="L506" s="23"/>
    </row>
    <row r="507" spans="1:12" s="283" customFormat="1" ht="54.75" customHeight="1" x14ac:dyDescent="0.25">
      <c r="A507" s="284"/>
      <c r="B507" s="407" t="str">
        <f>'Planila Orçamentária'!C52</f>
        <v>Ponto de água quente embutido, c/material pvc rígido soldável Ø 25mm</v>
      </c>
      <c r="C507" s="266" t="s">
        <v>120</v>
      </c>
      <c r="D507" s="272"/>
      <c r="E507" s="268"/>
      <c r="F507" s="268"/>
      <c r="G507" s="268"/>
      <c r="H507" s="268"/>
      <c r="I507" s="268"/>
      <c r="J507" s="267"/>
      <c r="K507" s="408"/>
      <c r="L507" s="23"/>
    </row>
    <row r="508" spans="1:12" s="283" customFormat="1" ht="36" x14ac:dyDescent="0.25">
      <c r="A508" s="284"/>
      <c r="B508" s="412"/>
      <c r="C508" s="374"/>
      <c r="D508" s="347" t="s">
        <v>279</v>
      </c>
      <c r="E508" s="270"/>
      <c r="F508" s="270"/>
      <c r="G508" s="270">
        <v>16.670000000000002</v>
      </c>
      <c r="H508" s="270"/>
      <c r="I508" s="270">
        <v>19.61</v>
      </c>
      <c r="J508" s="271">
        <v>0</v>
      </c>
      <c r="K508" s="409">
        <f>J508</f>
        <v>0</v>
      </c>
      <c r="L508" s="23"/>
    </row>
    <row r="509" spans="1:12" s="283" customFormat="1" ht="18" x14ac:dyDescent="0.25">
      <c r="A509" s="284"/>
      <c r="B509" s="412"/>
      <c r="C509" s="374"/>
      <c r="D509" s="347" t="s">
        <v>280</v>
      </c>
      <c r="E509" s="270"/>
      <c r="F509" s="270"/>
      <c r="G509" s="270">
        <v>21.87</v>
      </c>
      <c r="H509" s="270"/>
      <c r="I509" s="270">
        <v>29.43</v>
      </c>
      <c r="J509" s="271">
        <v>0</v>
      </c>
      <c r="K509" s="409">
        <f t="shared" ref="K509:K524" si="31">J509</f>
        <v>0</v>
      </c>
      <c r="L509" s="23"/>
    </row>
    <row r="510" spans="1:12" s="283" customFormat="1" ht="18" x14ac:dyDescent="0.25">
      <c r="A510" s="284"/>
      <c r="B510" s="412"/>
      <c r="C510" s="374"/>
      <c r="D510" s="347" t="s">
        <v>281</v>
      </c>
      <c r="E510" s="270"/>
      <c r="F510" s="270"/>
      <c r="G510" s="270">
        <v>5.54</v>
      </c>
      <c r="H510" s="270"/>
      <c r="I510" s="270">
        <v>1.98</v>
      </c>
      <c r="J510" s="271">
        <v>0</v>
      </c>
      <c r="K510" s="409">
        <f t="shared" si="31"/>
        <v>0</v>
      </c>
      <c r="L510" s="23"/>
    </row>
    <row r="511" spans="1:12" s="283" customFormat="1" ht="18" x14ac:dyDescent="0.25">
      <c r="A511" s="284"/>
      <c r="B511" s="412"/>
      <c r="C511" s="374"/>
      <c r="D511" s="347" t="s">
        <v>282</v>
      </c>
      <c r="E511" s="270"/>
      <c r="F511" s="270"/>
      <c r="G511" s="270">
        <v>5.69</v>
      </c>
      <c r="H511" s="270"/>
      <c r="I511" s="270">
        <v>2.5099999999999998</v>
      </c>
      <c r="J511" s="271">
        <v>0</v>
      </c>
      <c r="K511" s="409">
        <f t="shared" si="31"/>
        <v>0</v>
      </c>
      <c r="L511" s="23"/>
    </row>
    <row r="512" spans="1:12" s="283" customFormat="1" ht="21" customHeight="1" x14ac:dyDescent="0.25">
      <c r="A512" s="284"/>
      <c r="B512" s="412"/>
      <c r="C512" s="374"/>
      <c r="D512" s="347" t="s">
        <v>283</v>
      </c>
      <c r="E512" s="270"/>
      <c r="F512" s="270"/>
      <c r="G512" s="270">
        <v>13.679</v>
      </c>
      <c r="H512" s="270"/>
      <c r="I512" s="270">
        <v>9.83</v>
      </c>
      <c r="J512" s="271">
        <v>0</v>
      </c>
      <c r="K512" s="409">
        <f t="shared" si="31"/>
        <v>0</v>
      </c>
      <c r="L512" s="23"/>
    </row>
    <row r="513" spans="1:12" s="283" customFormat="1" ht="18" x14ac:dyDescent="0.25">
      <c r="A513" s="284"/>
      <c r="B513" s="412"/>
      <c r="C513" s="374"/>
      <c r="D513" s="347" t="s">
        <v>325</v>
      </c>
      <c r="E513" s="270"/>
      <c r="F513" s="270"/>
      <c r="G513" s="270">
        <v>15</v>
      </c>
      <c r="H513" s="270"/>
      <c r="I513" s="270">
        <v>13.76</v>
      </c>
      <c r="J513" s="271">
        <v>0</v>
      </c>
      <c r="K513" s="409">
        <f t="shared" si="31"/>
        <v>0</v>
      </c>
      <c r="L513" s="23"/>
    </row>
    <row r="514" spans="1:12" s="283" customFormat="1" ht="18" x14ac:dyDescent="0.25">
      <c r="A514" s="284"/>
      <c r="B514" s="412"/>
      <c r="C514" s="374"/>
      <c r="D514" s="347" t="s">
        <v>284</v>
      </c>
      <c r="E514" s="270"/>
      <c r="F514" s="270"/>
      <c r="G514" s="270">
        <v>8.25</v>
      </c>
      <c r="H514" s="270"/>
      <c r="I514" s="270">
        <v>4.2</v>
      </c>
      <c r="J514" s="271">
        <v>0</v>
      </c>
      <c r="K514" s="409">
        <f t="shared" si="31"/>
        <v>0</v>
      </c>
      <c r="L514" s="23"/>
    </row>
    <row r="515" spans="1:12" s="283" customFormat="1" ht="18" x14ac:dyDescent="0.25">
      <c r="A515" s="284"/>
      <c r="B515" s="412"/>
      <c r="C515" s="374"/>
      <c r="D515" s="347" t="s">
        <v>324</v>
      </c>
      <c r="E515" s="270"/>
      <c r="F515" s="270"/>
      <c r="G515" s="270">
        <v>4.26</v>
      </c>
      <c r="H515" s="270"/>
      <c r="I515" s="270">
        <v>13.33</v>
      </c>
      <c r="J515" s="271">
        <v>0</v>
      </c>
      <c r="K515" s="409">
        <f t="shared" si="31"/>
        <v>0</v>
      </c>
      <c r="L515" s="23"/>
    </row>
    <row r="516" spans="1:12" s="283" customFormat="1" ht="18" x14ac:dyDescent="0.25">
      <c r="A516" s="284"/>
      <c r="B516" s="412"/>
      <c r="C516" s="374"/>
      <c r="D516" s="347" t="s">
        <v>326</v>
      </c>
      <c r="E516" s="270"/>
      <c r="F516" s="270"/>
      <c r="G516" s="270">
        <v>2.2999999999999998</v>
      </c>
      <c r="H516" s="270"/>
      <c r="I516" s="270">
        <v>4.3</v>
      </c>
      <c r="J516" s="271">
        <v>0</v>
      </c>
      <c r="K516" s="409">
        <f t="shared" si="31"/>
        <v>0</v>
      </c>
      <c r="L516" s="23"/>
    </row>
    <row r="517" spans="1:12" s="283" customFormat="1" ht="18" x14ac:dyDescent="0.25">
      <c r="A517" s="284"/>
      <c r="B517" s="412"/>
      <c r="C517" s="374"/>
      <c r="D517" s="347" t="s">
        <v>238</v>
      </c>
      <c r="E517" s="270"/>
      <c r="F517" s="270"/>
      <c r="G517" s="270">
        <v>11.423</v>
      </c>
      <c r="H517" s="270"/>
      <c r="I517" s="270">
        <v>6.65</v>
      </c>
      <c r="J517" s="271">
        <v>0</v>
      </c>
      <c r="K517" s="409">
        <f t="shared" si="31"/>
        <v>0</v>
      </c>
      <c r="L517" s="23"/>
    </row>
    <row r="518" spans="1:12" s="283" customFormat="1" ht="18" x14ac:dyDescent="0.25">
      <c r="A518" s="284"/>
      <c r="B518" s="412"/>
      <c r="C518" s="374"/>
      <c r="D518" s="347" t="s">
        <v>285</v>
      </c>
      <c r="E518" s="270"/>
      <c r="F518" s="270"/>
      <c r="G518" s="270">
        <v>26.32</v>
      </c>
      <c r="H518" s="270"/>
      <c r="I518" s="270">
        <v>41.56</v>
      </c>
      <c r="J518" s="271">
        <v>1</v>
      </c>
      <c r="K518" s="409">
        <f t="shared" si="31"/>
        <v>1</v>
      </c>
      <c r="L518" s="23"/>
    </row>
    <row r="519" spans="1:12" s="283" customFormat="1" ht="18" x14ac:dyDescent="0.25">
      <c r="A519" s="284"/>
      <c r="B519" s="412"/>
      <c r="C519" s="374"/>
      <c r="D519" s="347" t="s">
        <v>323</v>
      </c>
      <c r="E519" s="270"/>
      <c r="F519" s="270"/>
      <c r="G519" s="270">
        <v>48.85</v>
      </c>
      <c r="H519" s="129"/>
      <c r="I519" s="270">
        <v>102.8</v>
      </c>
      <c r="J519" s="271">
        <v>0</v>
      </c>
      <c r="K519" s="409">
        <f t="shared" si="31"/>
        <v>0</v>
      </c>
      <c r="L519" s="23"/>
    </row>
    <row r="520" spans="1:12" s="283" customFormat="1" ht="18" x14ac:dyDescent="0.25">
      <c r="A520" s="284"/>
      <c r="B520" s="412"/>
      <c r="C520" s="374"/>
      <c r="D520" s="347" t="s">
        <v>322</v>
      </c>
      <c r="E520" s="270"/>
      <c r="F520" s="270"/>
      <c r="G520" s="270">
        <v>12.45</v>
      </c>
      <c r="H520" s="129"/>
      <c r="I520" s="270">
        <v>13.99</v>
      </c>
      <c r="J520" s="271">
        <v>0</v>
      </c>
      <c r="K520" s="409">
        <f t="shared" si="31"/>
        <v>0</v>
      </c>
      <c r="L520" s="23"/>
    </row>
    <row r="521" spans="1:12" s="283" customFormat="1" ht="36" x14ac:dyDescent="0.25">
      <c r="A521" s="284"/>
      <c r="B521" s="412"/>
      <c r="C521" s="374"/>
      <c r="D521" s="347" t="s">
        <v>321</v>
      </c>
      <c r="E521" s="270"/>
      <c r="F521" s="270"/>
      <c r="G521" s="270">
        <v>15.025</v>
      </c>
      <c r="H521" s="270"/>
      <c r="I521" s="270">
        <v>6.12</v>
      </c>
      <c r="J521" s="271">
        <v>0</v>
      </c>
      <c r="K521" s="409">
        <f t="shared" si="31"/>
        <v>0</v>
      </c>
      <c r="L521" s="23"/>
    </row>
    <row r="522" spans="1:12" s="283" customFormat="1" ht="18" x14ac:dyDescent="0.25">
      <c r="A522" s="284"/>
      <c r="B522" s="412"/>
      <c r="C522" s="374"/>
      <c r="D522" s="347" t="s">
        <v>320</v>
      </c>
      <c r="E522" s="270"/>
      <c r="F522" s="270"/>
      <c r="G522" s="270">
        <v>8.74</v>
      </c>
      <c r="H522" s="270"/>
      <c r="I522" s="270">
        <v>7.57</v>
      </c>
      <c r="J522" s="271">
        <v>0</v>
      </c>
      <c r="K522" s="409">
        <f t="shared" si="31"/>
        <v>0</v>
      </c>
      <c r="L522" s="23"/>
    </row>
    <row r="523" spans="1:12" s="283" customFormat="1" ht="18" x14ac:dyDescent="0.25">
      <c r="A523" s="284"/>
      <c r="B523" s="412"/>
      <c r="C523" s="374"/>
      <c r="D523" s="347" t="s">
        <v>319</v>
      </c>
      <c r="E523" s="270"/>
      <c r="F523" s="270"/>
      <c r="G523" s="270">
        <v>12.01</v>
      </c>
      <c r="H523" s="270"/>
      <c r="I523" s="270">
        <v>10.1</v>
      </c>
      <c r="J523" s="271">
        <v>0</v>
      </c>
      <c r="K523" s="409">
        <f t="shared" si="31"/>
        <v>0</v>
      </c>
      <c r="L523" s="23"/>
    </row>
    <row r="524" spans="1:12" s="283" customFormat="1" ht="18" x14ac:dyDescent="0.25">
      <c r="A524" s="284"/>
      <c r="B524" s="412"/>
      <c r="C524" s="374"/>
      <c r="D524" s="347" t="s">
        <v>286</v>
      </c>
      <c r="E524" s="270"/>
      <c r="F524" s="270"/>
      <c r="G524" s="270">
        <v>47.3</v>
      </c>
      <c r="H524" s="270"/>
      <c r="I524" s="270">
        <v>102.02</v>
      </c>
      <c r="J524" s="271">
        <v>0</v>
      </c>
      <c r="K524" s="409">
        <f t="shared" si="31"/>
        <v>0</v>
      </c>
      <c r="L524" s="23"/>
    </row>
    <row r="525" spans="1:12" s="283" customFormat="1" ht="18" x14ac:dyDescent="0.25">
      <c r="A525" s="284"/>
      <c r="B525" s="412"/>
      <c r="C525" s="374"/>
      <c r="D525" s="347"/>
      <c r="E525" s="270"/>
      <c r="F525" s="270"/>
      <c r="G525" s="270"/>
      <c r="H525" s="270"/>
      <c r="I525" s="270"/>
      <c r="J525" s="271"/>
      <c r="K525" s="410">
        <f>SUM(K508:K524)</f>
        <v>1</v>
      </c>
      <c r="L525" s="23"/>
    </row>
    <row r="526" spans="1:12" s="283" customFormat="1" ht="43.5" customHeight="1" x14ac:dyDescent="0.25">
      <c r="A526" s="284"/>
      <c r="B526" s="407" t="str">
        <f>'Planila Orçamentária'!C53</f>
        <v>Lavatório em louça branca</v>
      </c>
      <c r="C526" s="266" t="s">
        <v>120</v>
      </c>
      <c r="D526" s="272"/>
      <c r="E526" s="268"/>
      <c r="F526" s="268"/>
      <c r="G526" s="268"/>
      <c r="H526" s="268"/>
      <c r="I526" s="268"/>
      <c r="J526" s="267"/>
      <c r="K526" s="408"/>
      <c r="L526" s="23"/>
    </row>
    <row r="527" spans="1:12" s="283" customFormat="1" ht="36" x14ac:dyDescent="0.25">
      <c r="A527" s="284"/>
      <c r="B527" s="412"/>
      <c r="C527" s="374"/>
      <c r="D527" s="347" t="s">
        <v>279</v>
      </c>
      <c r="E527" s="270"/>
      <c r="F527" s="270"/>
      <c r="G527" s="270">
        <v>16.670000000000002</v>
      </c>
      <c r="H527" s="270"/>
      <c r="I527" s="270">
        <v>19.61</v>
      </c>
      <c r="J527" s="271">
        <v>0</v>
      </c>
      <c r="K527" s="409">
        <f>J527</f>
        <v>0</v>
      </c>
      <c r="L527" s="23"/>
    </row>
    <row r="528" spans="1:12" s="283" customFormat="1" ht="18" x14ac:dyDescent="0.25">
      <c r="A528" s="284"/>
      <c r="B528" s="412"/>
      <c r="C528" s="374"/>
      <c r="D528" s="347" t="s">
        <v>280</v>
      </c>
      <c r="E528" s="270"/>
      <c r="F528" s="270"/>
      <c r="G528" s="270">
        <v>21.87</v>
      </c>
      <c r="H528" s="270"/>
      <c r="I528" s="270">
        <v>29.43</v>
      </c>
      <c r="J528" s="271">
        <v>0</v>
      </c>
      <c r="K528" s="409">
        <f t="shared" ref="K528:K543" si="32">J528</f>
        <v>0</v>
      </c>
      <c r="L528" s="23"/>
    </row>
    <row r="529" spans="1:12" s="283" customFormat="1" ht="18" x14ac:dyDescent="0.25">
      <c r="A529" s="284"/>
      <c r="B529" s="412"/>
      <c r="C529" s="374"/>
      <c r="D529" s="347" t="s">
        <v>281</v>
      </c>
      <c r="E529" s="270"/>
      <c r="F529" s="270"/>
      <c r="G529" s="270">
        <v>5.54</v>
      </c>
      <c r="H529" s="270"/>
      <c r="I529" s="270">
        <v>1.98</v>
      </c>
      <c r="J529" s="271">
        <v>0</v>
      </c>
      <c r="K529" s="409">
        <f t="shared" si="32"/>
        <v>0</v>
      </c>
      <c r="L529" s="23"/>
    </row>
    <row r="530" spans="1:12" s="283" customFormat="1" ht="18" x14ac:dyDescent="0.25">
      <c r="A530" s="284"/>
      <c r="B530" s="412"/>
      <c r="C530" s="374"/>
      <c r="D530" s="347" t="s">
        <v>282</v>
      </c>
      <c r="E530" s="270"/>
      <c r="F530" s="270"/>
      <c r="G530" s="270">
        <v>5.69</v>
      </c>
      <c r="H530" s="270"/>
      <c r="I530" s="270">
        <v>2.5099999999999998</v>
      </c>
      <c r="J530" s="271">
        <v>0</v>
      </c>
      <c r="K530" s="409">
        <f t="shared" si="32"/>
        <v>0</v>
      </c>
      <c r="L530" s="23"/>
    </row>
    <row r="531" spans="1:12" s="283" customFormat="1" ht="21" customHeight="1" x14ac:dyDescent="0.25">
      <c r="A531" s="284"/>
      <c r="B531" s="412"/>
      <c r="C531" s="374"/>
      <c r="D531" s="347" t="s">
        <v>283</v>
      </c>
      <c r="E531" s="270"/>
      <c r="F531" s="270"/>
      <c r="G531" s="270">
        <v>13.679</v>
      </c>
      <c r="H531" s="270"/>
      <c r="I531" s="270">
        <v>9.83</v>
      </c>
      <c r="J531" s="271">
        <v>0</v>
      </c>
      <c r="K531" s="409">
        <f t="shared" si="32"/>
        <v>0</v>
      </c>
      <c r="L531" s="23"/>
    </row>
    <row r="532" spans="1:12" s="283" customFormat="1" ht="18" x14ac:dyDescent="0.25">
      <c r="A532" s="284"/>
      <c r="B532" s="412"/>
      <c r="C532" s="374"/>
      <c r="D532" s="347" t="s">
        <v>325</v>
      </c>
      <c r="E532" s="270"/>
      <c r="F532" s="270"/>
      <c r="G532" s="270">
        <v>15</v>
      </c>
      <c r="H532" s="270"/>
      <c r="I532" s="270">
        <v>13.76</v>
      </c>
      <c r="J532" s="271">
        <v>0</v>
      </c>
      <c r="K532" s="409">
        <f t="shared" si="32"/>
        <v>0</v>
      </c>
      <c r="L532" s="23"/>
    </row>
    <row r="533" spans="1:12" s="283" customFormat="1" ht="18" x14ac:dyDescent="0.25">
      <c r="A533" s="284"/>
      <c r="B533" s="412"/>
      <c r="C533" s="374"/>
      <c r="D533" s="347" t="s">
        <v>284</v>
      </c>
      <c r="E533" s="270"/>
      <c r="F533" s="270"/>
      <c r="G533" s="270">
        <v>8.25</v>
      </c>
      <c r="H533" s="270"/>
      <c r="I533" s="270">
        <v>4.2</v>
      </c>
      <c r="J533" s="271">
        <v>1</v>
      </c>
      <c r="K533" s="409">
        <f t="shared" si="32"/>
        <v>1</v>
      </c>
      <c r="L533" s="23"/>
    </row>
    <row r="534" spans="1:12" s="283" customFormat="1" ht="18" x14ac:dyDescent="0.25">
      <c r="A534" s="284"/>
      <c r="B534" s="412"/>
      <c r="C534" s="374"/>
      <c r="D534" s="347" t="s">
        <v>324</v>
      </c>
      <c r="E534" s="270"/>
      <c r="F534" s="270"/>
      <c r="G534" s="270">
        <v>4.26</v>
      </c>
      <c r="H534" s="270"/>
      <c r="I534" s="270">
        <v>13.33</v>
      </c>
      <c r="J534" s="271">
        <v>0</v>
      </c>
      <c r="K534" s="409">
        <f t="shared" si="32"/>
        <v>0</v>
      </c>
      <c r="L534" s="23"/>
    </row>
    <row r="535" spans="1:12" s="283" customFormat="1" ht="18" x14ac:dyDescent="0.25">
      <c r="A535" s="284"/>
      <c r="B535" s="412"/>
      <c r="C535" s="374"/>
      <c r="D535" s="347" t="s">
        <v>326</v>
      </c>
      <c r="E535" s="270"/>
      <c r="F535" s="270"/>
      <c r="G535" s="270">
        <v>2.2999999999999998</v>
      </c>
      <c r="H535" s="270"/>
      <c r="I535" s="270">
        <v>4.3</v>
      </c>
      <c r="J535" s="271">
        <v>0</v>
      </c>
      <c r="K535" s="409">
        <f t="shared" si="32"/>
        <v>0</v>
      </c>
      <c r="L535" s="23"/>
    </row>
    <row r="536" spans="1:12" s="283" customFormat="1" ht="18" x14ac:dyDescent="0.25">
      <c r="A536" s="284"/>
      <c r="B536" s="412"/>
      <c r="C536" s="374"/>
      <c r="D536" s="347" t="s">
        <v>238</v>
      </c>
      <c r="E536" s="270"/>
      <c r="F536" s="270"/>
      <c r="G536" s="270">
        <v>11.423</v>
      </c>
      <c r="H536" s="270"/>
      <c r="I536" s="270">
        <v>6.65</v>
      </c>
      <c r="J536" s="271">
        <v>0</v>
      </c>
      <c r="K536" s="409">
        <f t="shared" si="32"/>
        <v>0</v>
      </c>
      <c r="L536" s="23"/>
    </row>
    <row r="537" spans="1:12" s="283" customFormat="1" ht="18" x14ac:dyDescent="0.25">
      <c r="A537" s="284"/>
      <c r="B537" s="412"/>
      <c r="C537" s="374"/>
      <c r="D537" s="347" t="s">
        <v>285</v>
      </c>
      <c r="E537" s="270"/>
      <c r="F537" s="270"/>
      <c r="G537" s="270">
        <v>26.32</v>
      </c>
      <c r="H537" s="270"/>
      <c r="I537" s="270">
        <v>41.56</v>
      </c>
      <c r="J537" s="271">
        <v>0</v>
      </c>
      <c r="K537" s="409">
        <f t="shared" si="32"/>
        <v>0</v>
      </c>
      <c r="L537" s="23"/>
    </row>
    <row r="538" spans="1:12" s="283" customFormat="1" ht="18" x14ac:dyDescent="0.25">
      <c r="A538" s="284"/>
      <c r="B538" s="412"/>
      <c r="C538" s="374"/>
      <c r="D538" s="347" t="s">
        <v>323</v>
      </c>
      <c r="E538" s="270"/>
      <c r="F538" s="270"/>
      <c r="G538" s="270">
        <v>48.85</v>
      </c>
      <c r="H538" s="129"/>
      <c r="I538" s="270">
        <v>102.8</v>
      </c>
      <c r="J538" s="271">
        <v>0</v>
      </c>
      <c r="K538" s="409">
        <f t="shared" si="32"/>
        <v>0</v>
      </c>
      <c r="L538" s="23"/>
    </row>
    <row r="539" spans="1:12" s="283" customFormat="1" ht="18" x14ac:dyDescent="0.25">
      <c r="A539" s="284"/>
      <c r="B539" s="412"/>
      <c r="C539" s="374"/>
      <c r="D539" s="347" t="s">
        <v>322</v>
      </c>
      <c r="E539" s="270"/>
      <c r="F539" s="270"/>
      <c r="G539" s="270">
        <v>12.45</v>
      </c>
      <c r="H539" s="129"/>
      <c r="I539" s="270">
        <v>13.99</v>
      </c>
      <c r="J539" s="271">
        <v>0</v>
      </c>
      <c r="K539" s="409">
        <f t="shared" si="32"/>
        <v>0</v>
      </c>
      <c r="L539" s="23"/>
    </row>
    <row r="540" spans="1:12" s="283" customFormat="1" ht="36" x14ac:dyDescent="0.25">
      <c r="A540" s="284"/>
      <c r="B540" s="412"/>
      <c r="C540" s="374"/>
      <c r="D540" s="347" t="s">
        <v>321</v>
      </c>
      <c r="E540" s="270"/>
      <c r="F540" s="270"/>
      <c r="G540" s="270">
        <v>15.025</v>
      </c>
      <c r="H540" s="270"/>
      <c r="I540" s="270">
        <v>6.12</v>
      </c>
      <c r="J540" s="271">
        <v>0</v>
      </c>
      <c r="K540" s="409">
        <f t="shared" si="32"/>
        <v>0</v>
      </c>
      <c r="L540" s="23"/>
    </row>
    <row r="541" spans="1:12" s="283" customFormat="1" ht="18" x14ac:dyDescent="0.25">
      <c r="A541" s="284"/>
      <c r="B541" s="412"/>
      <c r="C541" s="374"/>
      <c r="D541" s="347" t="s">
        <v>320</v>
      </c>
      <c r="E541" s="270"/>
      <c r="F541" s="270"/>
      <c r="G541" s="270">
        <v>8.74</v>
      </c>
      <c r="H541" s="270"/>
      <c r="I541" s="270">
        <v>7.57</v>
      </c>
      <c r="J541" s="271">
        <v>3</v>
      </c>
      <c r="K541" s="409">
        <f t="shared" si="32"/>
        <v>3</v>
      </c>
      <c r="L541" s="23"/>
    </row>
    <row r="542" spans="1:12" s="283" customFormat="1" ht="18" x14ac:dyDescent="0.25">
      <c r="A542" s="284"/>
      <c r="B542" s="412"/>
      <c r="C542" s="374"/>
      <c r="D542" s="347" t="s">
        <v>319</v>
      </c>
      <c r="E542" s="270"/>
      <c r="F542" s="270"/>
      <c r="G542" s="270">
        <v>12.01</v>
      </c>
      <c r="H542" s="270"/>
      <c r="I542" s="270">
        <v>10.1</v>
      </c>
      <c r="J542" s="271">
        <v>0</v>
      </c>
      <c r="K542" s="409">
        <f t="shared" si="32"/>
        <v>0</v>
      </c>
      <c r="L542" s="23"/>
    </row>
    <row r="543" spans="1:12" s="283" customFormat="1" ht="18" x14ac:dyDescent="0.25">
      <c r="A543" s="284"/>
      <c r="B543" s="412"/>
      <c r="C543" s="374"/>
      <c r="D543" s="347" t="s">
        <v>286</v>
      </c>
      <c r="E543" s="270"/>
      <c r="F543" s="270"/>
      <c r="G543" s="270">
        <v>47.3</v>
      </c>
      <c r="H543" s="270"/>
      <c r="I543" s="270">
        <v>102.02</v>
      </c>
      <c r="J543" s="271">
        <v>0</v>
      </c>
      <c r="K543" s="409">
        <f t="shared" si="32"/>
        <v>0</v>
      </c>
      <c r="L543" s="23"/>
    </row>
    <row r="544" spans="1:12" s="283" customFormat="1" ht="18" x14ac:dyDescent="0.25">
      <c r="A544" s="284"/>
      <c r="B544" s="412"/>
      <c r="C544" s="374"/>
      <c r="D544" s="347"/>
      <c r="E544" s="270"/>
      <c r="F544" s="270"/>
      <c r="G544" s="270"/>
      <c r="H544" s="270"/>
      <c r="I544" s="270"/>
      <c r="J544" s="271"/>
      <c r="K544" s="410">
        <f>SUM(K527:K543)</f>
        <v>4</v>
      </c>
      <c r="L544" s="23"/>
    </row>
    <row r="545" spans="1:12" s="283" customFormat="1" ht="18" x14ac:dyDescent="0.25">
      <c r="A545" s="284"/>
      <c r="B545" s="407" t="str">
        <f>'Planila Orçamentária'!C54</f>
        <v>Torneira cromada de uso geral</v>
      </c>
      <c r="C545" s="266" t="s">
        <v>16</v>
      </c>
      <c r="D545" s="272"/>
      <c r="E545" s="268"/>
      <c r="F545" s="268"/>
      <c r="G545" s="268"/>
      <c r="H545" s="268"/>
      <c r="I545" s="268"/>
      <c r="J545" s="267"/>
      <c r="K545" s="408"/>
      <c r="L545" s="23"/>
    </row>
    <row r="546" spans="1:12" s="283" customFormat="1" ht="36" x14ac:dyDescent="0.25">
      <c r="A546" s="284"/>
      <c r="B546" s="412"/>
      <c r="C546" s="374"/>
      <c r="D546" s="347" t="s">
        <v>279</v>
      </c>
      <c r="E546" s="270"/>
      <c r="F546" s="270"/>
      <c r="G546" s="270">
        <v>16.670000000000002</v>
      </c>
      <c r="H546" s="270"/>
      <c r="I546" s="270">
        <v>19.61</v>
      </c>
      <c r="J546" s="271"/>
      <c r="K546" s="409">
        <f>J546</f>
        <v>0</v>
      </c>
      <c r="L546" s="23"/>
    </row>
    <row r="547" spans="1:12" s="283" customFormat="1" ht="18" x14ac:dyDescent="0.25">
      <c r="A547" s="284"/>
      <c r="B547" s="412"/>
      <c r="C547" s="374"/>
      <c r="D547" s="347" t="s">
        <v>280</v>
      </c>
      <c r="E547" s="270"/>
      <c r="F547" s="270"/>
      <c r="G547" s="270">
        <v>21.87</v>
      </c>
      <c r="H547" s="270"/>
      <c r="I547" s="270">
        <v>29.43</v>
      </c>
      <c r="J547" s="271"/>
      <c r="K547" s="409">
        <f t="shared" ref="K547:K562" si="33">J547</f>
        <v>0</v>
      </c>
      <c r="L547" s="23"/>
    </row>
    <row r="548" spans="1:12" s="283" customFormat="1" ht="18" x14ac:dyDescent="0.25">
      <c r="A548" s="284"/>
      <c r="B548" s="412"/>
      <c r="C548" s="374"/>
      <c r="D548" s="347" t="s">
        <v>281</v>
      </c>
      <c r="E548" s="270"/>
      <c r="F548" s="270"/>
      <c r="G548" s="270">
        <v>5.54</v>
      </c>
      <c r="H548" s="270"/>
      <c r="I548" s="270">
        <v>1.98</v>
      </c>
      <c r="J548" s="271"/>
      <c r="K548" s="409">
        <f t="shared" si="33"/>
        <v>0</v>
      </c>
      <c r="L548" s="23"/>
    </row>
    <row r="549" spans="1:12" s="283" customFormat="1" ht="18" x14ac:dyDescent="0.25">
      <c r="A549" s="284"/>
      <c r="B549" s="412"/>
      <c r="C549" s="374"/>
      <c r="D549" s="347" t="s">
        <v>282</v>
      </c>
      <c r="E549" s="270"/>
      <c r="F549" s="270"/>
      <c r="G549" s="270">
        <v>5.69</v>
      </c>
      <c r="H549" s="270"/>
      <c r="I549" s="270">
        <v>2.5099999999999998</v>
      </c>
      <c r="J549" s="271"/>
      <c r="K549" s="409">
        <f t="shared" si="33"/>
        <v>0</v>
      </c>
      <c r="L549" s="23"/>
    </row>
    <row r="550" spans="1:12" s="283" customFormat="1" ht="36" x14ac:dyDescent="0.25">
      <c r="A550" s="284"/>
      <c r="B550" s="412"/>
      <c r="C550" s="374"/>
      <c r="D550" s="347" t="s">
        <v>283</v>
      </c>
      <c r="E550" s="270"/>
      <c r="F550" s="270"/>
      <c r="G550" s="270">
        <v>13.679</v>
      </c>
      <c r="H550" s="270"/>
      <c r="I550" s="270">
        <v>9.83</v>
      </c>
      <c r="J550" s="271"/>
      <c r="K550" s="409">
        <f t="shared" si="33"/>
        <v>0</v>
      </c>
      <c r="L550" s="23"/>
    </row>
    <row r="551" spans="1:12" s="283" customFormat="1" ht="18" x14ac:dyDescent="0.25">
      <c r="A551" s="284"/>
      <c r="B551" s="412"/>
      <c r="C551" s="374"/>
      <c r="D551" s="347" t="s">
        <v>325</v>
      </c>
      <c r="E551" s="270"/>
      <c r="F551" s="270"/>
      <c r="G551" s="270">
        <v>15</v>
      </c>
      <c r="H551" s="270"/>
      <c r="I551" s="270">
        <v>13.76</v>
      </c>
      <c r="J551" s="271"/>
      <c r="K551" s="409">
        <f t="shared" si="33"/>
        <v>0</v>
      </c>
      <c r="L551" s="23"/>
    </row>
    <row r="552" spans="1:12" s="283" customFormat="1" ht="18" x14ac:dyDescent="0.25">
      <c r="A552" s="284"/>
      <c r="B552" s="412"/>
      <c r="C552" s="374"/>
      <c r="D552" s="347" t="s">
        <v>284</v>
      </c>
      <c r="E552" s="270"/>
      <c r="F552" s="270"/>
      <c r="G552" s="270">
        <v>8.25</v>
      </c>
      <c r="H552" s="270"/>
      <c r="I552" s="270">
        <v>4.2</v>
      </c>
      <c r="J552" s="271">
        <v>1</v>
      </c>
      <c r="K552" s="409">
        <f t="shared" si="33"/>
        <v>1</v>
      </c>
      <c r="L552" s="23"/>
    </row>
    <row r="553" spans="1:12" s="283" customFormat="1" ht="18" x14ac:dyDescent="0.25">
      <c r="A553" s="284"/>
      <c r="B553" s="412"/>
      <c r="C553" s="374"/>
      <c r="D553" s="347" t="s">
        <v>324</v>
      </c>
      <c r="E553" s="270"/>
      <c r="F553" s="270"/>
      <c r="G553" s="270">
        <v>4.26</v>
      </c>
      <c r="H553" s="270"/>
      <c r="I553" s="270">
        <v>13.33</v>
      </c>
      <c r="J553" s="271"/>
      <c r="K553" s="409">
        <f t="shared" si="33"/>
        <v>0</v>
      </c>
      <c r="L553" s="23"/>
    </row>
    <row r="554" spans="1:12" s="283" customFormat="1" ht="18" x14ac:dyDescent="0.25">
      <c r="A554" s="284"/>
      <c r="B554" s="412"/>
      <c r="C554" s="374"/>
      <c r="D554" s="347" t="s">
        <v>326</v>
      </c>
      <c r="E554" s="270"/>
      <c r="F554" s="270"/>
      <c r="G554" s="270">
        <v>2.2999999999999998</v>
      </c>
      <c r="H554" s="270"/>
      <c r="I554" s="270">
        <v>4.3</v>
      </c>
      <c r="J554" s="271"/>
      <c r="K554" s="409">
        <f t="shared" si="33"/>
        <v>0</v>
      </c>
      <c r="L554" s="23"/>
    </row>
    <row r="555" spans="1:12" s="283" customFormat="1" ht="18" x14ac:dyDescent="0.25">
      <c r="A555" s="284"/>
      <c r="B555" s="412"/>
      <c r="C555" s="374"/>
      <c r="D555" s="347" t="s">
        <v>238</v>
      </c>
      <c r="E555" s="270"/>
      <c r="F555" s="270"/>
      <c r="G555" s="270">
        <v>11.423</v>
      </c>
      <c r="H555" s="270"/>
      <c r="I555" s="270">
        <v>6.65</v>
      </c>
      <c r="J555" s="271"/>
      <c r="K555" s="409">
        <f t="shared" si="33"/>
        <v>0</v>
      </c>
      <c r="L555" s="23"/>
    </row>
    <row r="556" spans="1:12" s="283" customFormat="1" ht="18" x14ac:dyDescent="0.25">
      <c r="A556" s="284"/>
      <c r="B556" s="412"/>
      <c r="C556" s="374"/>
      <c r="D556" s="347" t="s">
        <v>285</v>
      </c>
      <c r="E556" s="270"/>
      <c r="F556" s="270"/>
      <c r="G556" s="270">
        <v>26.32</v>
      </c>
      <c r="H556" s="270"/>
      <c r="I556" s="270">
        <v>41.56</v>
      </c>
      <c r="J556" s="271"/>
      <c r="K556" s="409">
        <f t="shared" si="33"/>
        <v>0</v>
      </c>
      <c r="L556" s="23"/>
    </row>
    <row r="557" spans="1:12" s="283" customFormat="1" ht="18" x14ac:dyDescent="0.25">
      <c r="A557" s="284"/>
      <c r="B557" s="412"/>
      <c r="C557" s="374"/>
      <c r="D557" s="347" t="s">
        <v>323</v>
      </c>
      <c r="E557" s="270"/>
      <c r="F557" s="270"/>
      <c r="G557" s="270">
        <v>48.85</v>
      </c>
      <c r="H557" s="129"/>
      <c r="I557" s="270">
        <v>102.8</v>
      </c>
      <c r="J557" s="271"/>
      <c r="K557" s="409">
        <f t="shared" si="33"/>
        <v>0</v>
      </c>
      <c r="L557" s="23"/>
    </row>
    <row r="558" spans="1:12" s="283" customFormat="1" ht="18" x14ac:dyDescent="0.25">
      <c r="A558" s="284"/>
      <c r="B558" s="412"/>
      <c r="C558" s="374"/>
      <c r="D558" s="347" t="s">
        <v>322</v>
      </c>
      <c r="E558" s="270"/>
      <c r="F558" s="270"/>
      <c r="G558" s="270">
        <v>12.45</v>
      </c>
      <c r="H558" s="129"/>
      <c r="I558" s="270">
        <v>13.99</v>
      </c>
      <c r="J558" s="271"/>
      <c r="K558" s="409">
        <f t="shared" si="33"/>
        <v>0</v>
      </c>
      <c r="L558" s="23"/>
    </row>
    <row r="559" spans="1:12" s="283" customFormat="1" ht="36" x14ac:dyDescent="0.25">
      <c r="A559" s="284"/>
      <c r="B559" s="412"/>
      <c r="C559" s="374"/>
      <c r="D559" s="347" t="s">
        <v>321</v>
      </c>
      <c r="E559" s="270"/>
      <c r="F559" s="270"/>
      <c r="G559" s="270">
        <v>15.025</v>
      </c>
      <c r="H559" s="270"/>
      <c r="I559" s="270">
        <v>6.12</v>
      </c>
      <c r="J559" s="271"/>
      <c r="K559" s="409">
        <f t="shared" si="33"/>
        <v>0</v>
      </c>
      <c r="L559" s="23"/>
    </row>
    <row r="560" spans="1:12" s="283" customFormat="1" ht="18" x14ac:dyDescent="0.25">
      <c r="A560" s="284"/>
      <c r="B560" s="412"/>
      <c r="C560" s="374"/>
      <c r="D560" s="347" t="s">
        <v>320</v>
      </c>
      <c r="E560" s="270"/>
      <c r="F560" s="270"/>
      <c r="G560" s="270">
        <v>8.74</v>
      </c>
      <c r="H560" s="270"/>
      <c r="I560" s="270">
        <v>7.57</v>
      </c>
      <c r="J560" s="271"/>
      <c r="K560" s="409">
        <f t="shared" si="33"/>
        <v>0</v>
      </c>
      <c r="L560" s="23"/>
    </row>
    <row r="561" spans="1:12" s="283" customFormat="1" ht="18" x14ac:dyDescent="0.25">
      <c r="A561" s="284"/>
      <c r="B561" s="412"/>
      <c r="C561" s="374"/>
      <c r="D561" s="347" t="s">
        <v>319</v>
      </c>
      <c r="E561" s="270"/>
      <c r="F561" s="270"/>
      <c r="G561" s="270">
        <v>12.01</v>
      </c>
      <c r="H561" s="270"/>
      <c r="I561" s="270">
        <v>10.1</v>
      </c>
      <c r="J561" s="271"/>
      <c r="K561" s="409">
        <f t="shared" si="33"/>
        <v>0</v>
      </c>
      <c r="L561" s="23"/>
    </row>
    <row r="562" spans="1:12" s="283" customFormat="1" ht="18" x14ac:dyDescent="0.25">
      <c r="A562" s="284"/>
      <c r="B562" s="412"/>
      <c r="C562" s="374"/>
      <c r="D562" s="347" t="s">
        <v>286</v>
      </c>
      <c r="E562" s="270"/>
      <c r="F562" s="270"/>
      <c r="G562" s="270">
        <v>47.3</v>
      </c>
      <c r="H562" s="270"/>
      <c r="I562" s="270">
        <v>102.02</v>
      </c>
      <c r="J562" s="271"/>
      <c r="K562" s="409">
        <f t="shared" si="33"/>
        <v>0</v>
      </c>
      <c r="L562" s="23"/>
    </row>
    <row r="563" spans="1:12" s="283" customFormat="1" ht="18" x14ac:dyDescent="0.25">
      <c r="A563" s="284"/>
      <c r="B563" s="412"/>
      <c r="C563" s="374"/>
      <c r="D563" s="347"/>
      <c r="E563" s="270"/>
      <c r="F563" s="270"/>
      <c r="G563" s="270"/>
      <c r="H563" s="270"/>
      <c r="I563" s="270"/>
      <c r="J563" s="271"/>
      <c r="K563" s="410">
        <f>SUM(K546:K562)</f>
        <v>1</v>
      </c>
      <c r="L563" s="23"/>
    </row>
    <row r="564" spans="1:12" s="283" customFormat="1" ht="18" x14ac:dyDescent="0.25">
      <c r="A564" s="284"/>
      <c r="B564" s="407" t="str">
        <f>'Planila Orçamentária'!C55</f>
        <v>Vaso sanitário em louça branca</v>
      </c>
      <c r="C564" s="266" t="s">
        <v>54</v>
      </c>
      <c r="D564" s="272"/>
      <c r="E564" s="268"/>
      <c r="F564" s="268"/>
      <c r="G564" s="268"/>
      <c r="H564" s="268"/>
      <c r="I564" s="268"/>
      <c r="J564" s="267"/>
      <c r="K564" s="408"/>
      <c r="L564" s="23"/>
    </row>
    <row r="565" spans="1:12" s="283" customFormat="1" ht="36" x14ac:dyDescent="0.25">
      <c r="A565" s="284"/>
      <c r="B565" s="412"/>
      <c r="C565" s="374"/>
      <c r="D565" s="347" t="s">
        <v>279</v>
      </c>
      <c r="E565" s="270"/>
      <c r="F565" s="270"/>
      <c r="G565" s="270">
        <v>16.670000000000002</v>
      </c>
      <c r="H565" s="270"/>
      <c r="I565" s="270">
        <v>19.61</v>
      </c>
      <c r="J565" s="271"/>
      <c r="K565" s="409">
        <f>J565</f>
        <v>0</v>
      </c>
      <c r="L565" s="23"/>
    </row>
    <row r="566" spans="1:12" s="283" customFormat="1" ht="18" x14ac:dyDescent="0.25">
      <c r="A566" s="284"/>
      <c r="B566" s="412"/>
      <c r="C566" s="374"/>
      <c r="D566" s="347" t="s">
        <v>280</v>
      </c>
      <c r="E566" s="270"/>
      <c r="F566" s="270"/>
      <c r="G566" s="270">
        <v>21.87</v>
      </c>
      <c r="H566" s="270"/>
      <c r="I566" s="270">
        <v>29.43</v>
      </c>
      <c r="J566" s="271"/>
      <c r="K566" s="409">
        <f t="shared" ref="K566:K581" si="34">J566</f>
        <v>0</v>
      </c>
      <c r="L566" s="23"/>
    </row>
    <row r="567" spans="1:12" s="283" customFormat="1" ht="18" x14ac:dyDescent="0.25">
      <c r="A567" s="284"/>
      <c r="B567" s="412"/>
      <c r="C567" s="374"/>
      <c r="D567" s="347" t="s">
        <v>281</v>
      </c>
      <c r="E567" s="270"/>
      <c r="F567" s="270"/>
      <c r="G567" s="270">
        <v>5.54</v>
      </c>
      <c r="H567" s="270"/>
      <c r="I567" s="270">
        <v>1.98</v>
      </c>
      <c r="J567" s="271"/>
      <c r="K567" s="409">
        <f t="shared" si="34"/>
        <v>0</v>
      </c>
      <c r="L567" s="23"/>
    </row>
    <row r="568" spans="1:12" s="283" customFormat="1" ht="18" x14ac:dyDescent="0.25">
      <c r="A568" s="284"/>
      <c r="B568" s="412"/>
      <c r="C568" s="374"/>
      <c r="D568" s="347" t="s">
        <v>282</v>
      </c>
      <c r="E568" s="270"/>
      <c r="F568" s="270"/>
      <c r="G568" s="270">
        <v>5.69</v>
      </c>
      <c r="H568" s="270"/>
      <c r="I568" s="270">
        <v>2.5099999999999998</v>
      </c>
      <c r="J568" s="271"/>
      <c r="K568" s="409">
        <f t="shared" si="34"/>
        <v>0</v>
      </c>
      <c r="L568" s="23"/>
    </row>
    <row r="569" spans="1:12" s="283" customFormat="1" ht="36" x14ac:dyDescent="0.25">
      <c r="A569" s="284"/>
      <c r="B569" s="412"/>
      <c r="C569" s="374"/>
      <c r="D569" s="347" t="s">
        <v>283</v>
      </c>
      <c r="E569" s="270"/>
      <c r="F569" s="270"/>
      <c r="G569" s="270">
        <v>13.679</v>
      </c>
      <c r="H569" s="270"/>
      <c r="I569" s="270">
        <v>9.83</v>
      </c>
      <c r="J569" s="271"/>
      <c r="K569" s="409">
        <f t="shared" si="34"/>
        <v>0</v>
      </c>
      <c r="L569" s="23"/>
    </row>
    <row r="570" spans="1:12" s="283" customFormat="1" ht="18" x14ac:dyDescent="0.25">
      <c r="A570" s="284"/>
      <c r="B570" s="412"/>
      <c r="C570" s="374"/>
      <c r="D570" s="347" t="s">
        <v>325</v>
      </c>
      <c r="E570" s="270"/>
      <c r="F570" s="270"/>
      <c r="G570" s="270">
        <v>15</v>
      </c>
      <c r="H570" s="270"/>
      <c r="I570" s="270">
        <v>13.76</v>
      </c>
      <c r="J570" s="271"/>
      <c r="K570" s="409">
        <f t="shared" si="34"/>
        <v>0</v>
      </c>
      <c r="L570" s="23"/>
    </row>
    <row r="571" spans="1:12" s="283" customFormat="1" ht="18" x14ac:dyDescent="0.25">
      <c r="A571" s="284"/>
      <c r="B571" s="412"/>
      <c r="C571" s="374"/>
      <c r="D571" s="347" t="s">
        <v>284</v>
      </c>
      <c r="E571" s="270"/>
      <c r="F571" s="270"/>
      <c r="G571" s="270">
        <v>8.25</v>
      </c>
      <c r="H571" s="270"/>
      <c r="I571" s="270">
        <v>4.2</v>
      </c>
      <c r="J571" s="271">
        <v>1</v>
      </c>
      <c r="K571" s="409">
        <f t="shared" si="34"/>
        <v>1</v>
      </c>
      <c r="L571" s="23"/>
    </row>
    <row r="572" spans="1:12" s="283" customFormat="1" ht="18" x14ac:dyDescent="0.25">
      <c r="A572" s="284"/>
      <c r="B572" s="412"/>
      <c r="C572" s="374"/>
      <c r="D572" s="347" t="s">
        <v>324</v>
      </c>
      <c r="E572" s="270"/>
      <c r="F572" s="270"/>
      <c r="G572" s="270">
        <v>4.26</v>
      </c>
      <c r="H572" s="270"/>
      <c r="I572" s="270">
        <v>13.33</v>
      </c>
      <c r="J572" s="271"/>
      <c r="K572" s="409">
        <f t="shared" si="34"/>
        <v>0</v>
      </c>
      <c r="L572" s="23"/>
    </row>
    <row r="573" spans="1:12" s="283" customFormat="1" ht="18" x14ac:dyDescent="0.25">
      <c r="A573" s="284"/>
      <c r="B573" s="412"/>
      <c r="C573" s="374"/>
      <c r="D573" s="347" t="s">
        <v>326</v>
      </c>
      <c r="E573" s="270"/>
      <c r="F573" s="270"/>
      <c r="G573" s="270">
        <v>2.2999999999999998</v>
      </c>
      <c r="H573" s="270"/>
      <c r="I573" s="270">
        <v>4.3</v>
      </c>
      <c r="J573" s="271"/>
      <c r="K573" s="409">
        <f t="shared" si="34"/>
        <v>0</v>
      </c>
      <c r="L573" s="23"/>
    </row>
    <row r="574" spans="1:12" s="283" customFormat="1" ht="18" x14ac:dyDescent="0.25">
      <c r="A574" s="284"/>
      <c r="B574" s="412"/>
      <c r="C574" s="374"/>
      <c r="D574" s="347" t="s">
        <v>238</v>
      </c>
      <c r="E574" s="270"/>
      <c r="F574" s="270"/>
      <c r="G574" s="270">
        <v>11.423</v>
      </c>
      <c r="H574" s="270"/>
      <c r="I574" s="270">
        <v>6.65</v>
      </c>
      <c r="J574" s="271"/>
      <c r="K574" s="409">
        <f t="shared" si="34"/>
        <v>0</v>
      </c>
      <c r="L574" s="23"/>
    </row>
    <row r="575" spans="1:12" s="283" customFormat="1" ht="18" x14ac:dyDescent="0.25">
      <c r="A575" s="284"/>
      <c r="B575" s="412"/>
      <c r="C575" s="374"/>
      <c r="D575" s="347" t="s">
        <v>285</v>
      </c>
      <c r="E575" s="270"/>
      <c r="F575" s="270"/>
      <c r="G575" s="270">
        <v>26.32</v>
      </c>
      <c r="H575" s="270"/>
      <c r="I575" s="270">
        <v>41.56</v>
      </c>
      <c r="J575" s="271"/>
      <c r="K575" s="409">
        <f t="shared" si="34"/>
        <v>0</v>
      </c>
      <c r="L575" s="23"/>
    </row>
    <row r="576" spans="1:12" s="283" customFormat="1" ht="18" x14ac:dyDescent="0.25">
      <c r="A576" s="284"/>
      <c r="B576" s="412"/>
      <c r="C576" s="374"/>
      <c r="D576" s="347" t="s">
        <v>323</v>
      </c>
      <c r="E576" s="270"/>
      <c r="F576" s="270"/>
      <c r="G576" s="270">
        <v>48.85</v>
      </c>
      <c r="H576" s="129"/>
      <c r="I576" s="270">
        <v>102.8</v>
      </c>
      <c r="J576" s="271"/>
      <c r="K576" s="409">
        <f t="shared" si="34"/>
        <v>0</v>
      </c>
      <c r="L576" s="23"/>
    </row>
    <row r="577" spans="1:12" s="283" customFormat="1" ht="18" x14ac:dyDescent="0.25">
      <c r="A577" s="284"/>
      <c r="B577" s="412"/>
      <c r="C577" s="374"/>
      <c r="D577" s="347" t="s">
        <v>322</v>
      </c>
      <c r="E577" s="270"/>
      <c r="F577" s="270"/>
      <c r="G577" s="270">
        <v>12.45</v>
      </c>
      <c r="H577" s="129"/>
      <c r="I577" s="270">
        <v>13.99</v>
      </c>
      <c r="J577" s="271"/>
      <c r="K577" s="409">
        <f t="shared" si="34"/>
        <v>0</v>
      </c>
      <c r="L577" s="23"/>
    </row>
    <row r="578" spans="1:12" s="283" customFormat="1" ht="36" x14ac:dyDescent="0.25">
      <c r="A578" s="284"/>
      <c r="B578" s="412"/>
      <c r="C578" s="374"/>
      <c r="D578" s="347" t="s">
        <v>321</v>
      </c>
      <c r="E578" s="270"/>
      <c r="F578" s="270"/>
      <c r="G578" s="270">
        <v>15.025</v>
      </c>
      <c r="H578" s="270"/>
      <c r="I578" s="270">
        <v>6.12</v>
      </c>
      <c r="J578" s="271"/>
      <c r="K578" s="409">
        <f t="shared" si="34"/>
        <v>0</v>
      </c>
      <c r="L578" s="23"/>
    </row>
    <row r="579" spans="1:12" s="283" customFormat="1" ht="18" x14ac:dyDescent="0.25">
      <c r="A579" s="284"/>
      <c r="B579" s="412"/>
      <c r="C579" s="374"/>
      <c r="D579" s="347" t="s">
        <v>320</v>
      </c>
      <c r="E579" s="270"/>
      <c r="F579" s="270"/>
      <c r="G579" s="270">
        <v>8.74</v>
      </c>
      <c r="H579" s="270"/>
      <c r="I579" s="270">
        <v>7.57</v>
      </c>
      <c r="J579" s="271"/>
      <c r="K579" s="409">
        <f t="shared" si="34"/>
        <v>0</v>
      </c>
      <c r="L579" s="23"/>
    </row>
    <row r="580" spans="1:12" s="283" customFormat="1" ht="18" x14ac:dyDescent="0.25">
      <c r="A580" s="284"/>
      <c r="B580" s="412"/>
      <c r="C580" s="374"/>
      <c r="D580" s="347" t="s">
        <v>319</v>
      </c>
      <c r="E580" s="270"/>
      <c r="F580" s="270"/>
      <c r="G580" s="270">
        <v>12.01</v>
      </c>
      <c r="H580" s="270"/>
      <c r="I580" s="270">
        <v>10.1</v>
      </c>
      <c r="J580" s="271"/>
      <c r="K580" s="409">
        <f t="shared" si="34"/>
        <v>0</v>
      </c>
      <c r="L580" s="23"/>
    </row>
    <row r="581" spans="1:12" s="283" customFormat="1" ht="18" x14ac:dyDescent="0.25">
      <c r="A581" s="284"/>
      <c r="B581" s="412"/>
      <c r="C581" s="374"/>
      <c r="D581" s="347" t="s">
        <v>286</v>
      </c>
      <c r="E581" s="270"/>
      <c r="F581" s="270"/>
      <c r="G581" s="270">
        <v>47.3</v>
      </c>
      <c r="H581" s="270"/>
      <c r="I581" s="270">
        <v>102.02</v>
      </c>
      <c r="J581" s="271"/>
      <c r="K581" s="409">
        <f t="shared" si="34"/>
        <v>0</v>
      </c>
      <c r="L581" s="23"/>
    </row>
    <row r="582" spans="1:12" s="283" customFormat="1" ht="18" x14ac:dyDescent="0.25">
      <c r="A582" s="284"/>
      <c r="B582" s="412"/>
      <c r="C582" s="374"/>
      <c r="D582" s="347"/>
      <c r="E582" s="270"/>
      <c r="F582" s="270"/>
      <c r="G582" s="270"/>
      <c r="H582" s="270"/>
      <c r="I582" s="270"/>
      <c r="J582" s="271"/>
      <c r="K582" s="410">
        <f>SUM(K565:K581)</f>
        <v>1</v>
      </c>
      <c r="L582" s="23"/>
    </row>
    <row r="583" spans="1:12" s="283" customFormat="1" ht="23.25" customHeight="1" x14ac:dyDescent="0.25">
      <c r="A583" s="284"/>
      <c r="B583" s="407" t="str">
        <f>'Planila Orçamentária'!C56</f>
        <v>Porta sabão líquido</v>
      </c>
      <c r="C583" s="266" t="s">
        <v>54</v>
      </c>
      <c r="D583" s="272"/>
      <c r="E583" s="268"/>
      <c r="F583" s="268"/>
      <c r="G583" s="268"/>
      <c r="H583" s="268"/>
      <c r="I583" s="268"/>
      <c r="J583" s="267"/>
      <c r="K583" s="408"/>
      <c r="L583" s="23"/>
    </row>
    <row r="584" spans="1:12" s="283" customFormat="1" ht="36" x14ac:dyDescent="0.25">
      <c r="A584" s="284"/>
      <c r="B584" s="412"/>
      <c r="C584" s="374"/>
      <c r="D584" s="347" t="s">
        <v>279</v>
      </c>
      <c r="E584" s="270"/>
      <c r="F584" s="270"/>
      <c r="G584" s="270">
        <v>16.670000000000002</v>
      </c>
      <c r="H584" s="270"/>
      <c r="I584" s="270">
        <v>19.61</v>
      </c>
      <c r="J584" s="271"/>
      <c r="K584" s="409">
        <f>J584</f>
        <v>0</v>
      </c>
      <c r="L584" s="23"/>
    </row>
    <row r="585" spans="1:12" s="283" customFormat="1" ht="18" x14ac:dyDescent="0.25">
      <c r="A585" s="284"/>
      <c r="B585" s="412"/>
      <c r="C585" s="374"/>
      <c r="D585" s="347" t="s">
        <v>280</v>
      </c>
      <c r="E585" s="270"/>
      <c r="F585" s="270"/>
      <c r="G585" s="270">
        <v>21.87</v>
      </c>
      <c r="H585" s="270"/>
      <c r="I585" s="270">
        <v>29.43</v>
      </c>
      <c r="J585" s="271"/>
      <c r="K585" s="409">
        <f t="shared" ref="K585:K600" si="35">J585</f>
        <v>0</v>
      </c>
      <c r="L585" s="23"/>
    </row>
    <row r="586" spans="1:12" s="283" customFormat="1" ht="18" x14ac:dyDescent="0.25">
      <c r="A586" s="284"/>
      <c r="B586" s="412"/>
      <c r="C586" s="374"/>
      <c r="D586" s="347" t="s">
        <v>281</v>
      </c>
      <c r="E586" s="270"/>
      <c r="F586" s="270"/>
      <c r="G586" s="270">
        <v>5.54</v>
      </c>
      <c r="H586" s="270"/>
      <c r="I586" s="270">
        <v>1.98</v>
      </c>
      <c r="J586" s="271"/>
      <c r="K586" s="409">
        <f t="shared" si="35"/>
        <v>0</v>
      </c>
      <c r="L586" s="23"/>
    </row>
    <row r="587" spans="1:12" s="283" customFormat="1" ht="18" x14ac:dyDescent="0.25">
      <c r="A587" s="284"/>
      <c r="B587" s="412"/>
      <c r="C587" s="374"/>
      <c r="D587" s="347" t="s">
        <v>282</v>
      </c>
      <c r="E587" s="270"/>
      <c r="F587" s="270"/>
      <c r="G587" s="270">
        <v>5.69</v>
      </c>
      <c r="H587" s="270"/>
      <c r="I587" s="270">
        <v>2.5099999999999998</v>
      </c>
      <c r="J587" s="271"/>
      <c r="K587" s="409">
        <f t="shared" si="35"/>
        <v>0</v>
      </c>
      <c r="L587" s="23"/>
    </row>
    <row r="588" spans="1:12" s="283" customFormat="1" ht="36" x14ac:dyDescent="0.25">
      <c r="A588" s="284"/>
      <c r="B588" s="412"/>
      <c r="C588" s="374"/>
      <c r="D588" s="347" t="s">
        <v>283</v>
      </c>
      <c r="E588" s="270"/>
      <c r="F588" s="270"/>
      <c r="G588" s="270">
        <v>13.679</v>
      </c>
      <c r="H588" s="270"/>
      <c r="I588" s="270">
        <v>9.83</v>
      </c>
      <c r="J588" s="271"/>
      <c r="K588" s="409">
        <f t="shared" si="35"/>
        <v>0</v>
      </c>
      <c r="L588" s="23"/>
    </row>
    <row r="589" spans="1:12" s="283" customFormat="1" ht="18" x14ac:dyDescent="0.25">
      <c r="A589" s="284"/>
      <c r="B589" s="412"/>
      <c r="C589" s="374"/>
      <c r="D589" s="347" t="s">
        <v>325</v>
      </c>
      <c r="E589" s="270"/>
      <c r="F589" s="270"/>
      <c r="G589" s="270">
        <v>15</v>
      </c>
      <c r="H589" s="270"/>
      <c r="I589" s="270">
        <v>13.76</v>
      </c>
      <c r="J589" s="271"/>
      <c r="K589" s="409">
        <f t="shared" si="35"/>
        <v>0</v>
      </c>
      <c r="L589" s="23"/>
    </row>
    <row r="590" spans="1:12" s="283" customFormat="1" ht="18" x14ac:dyDescent="0.25">
      <c r="A590" s="284"/>
      <c r="B590" s="412"/>
      <c r="C590" s="374"/>
      <c r="D590" s="347" t="s">
        <v>284</v>
      </c>
      <c r="E590" s="270"/>
      <c r="F590" s="270"/>
      <c r="G590" s="270">
        <v>8.25</v>
      </c>
      <c r="H590" s="270"/>
      <c r="I590" s="270">
        <v>4.2</v>
      </c>
      <c r="J590" s="271">
        <v>1</v>
      </c>
      <c r="K590" s="409">
        <f t="shared" si="35"/>
        <v>1</v>
      </c>
      <c r="L590" s="23"/>
    </row>
    <row r="591" spans="1:12" s="283" customFormat="1" ht="18" x14ac:dyDescent="0.25">
      <c r="A591" s="284"/>
      <c r="B591" s="412"/>
      <c r="C591" s="374"/>
      <c r="D591" s="347" t="s">
        <v>324</v>
      </c>
      <c r="E591" s="270"/>
      <c r="F591" s="270"/>
      <c r="G591" s="270">
        <v>4.26</v>
      </c>
      <c r="H591" s="270"/>
      <c r="I591" s="270">
        <v>13.33</v>
      </c>
      <c r="J591" s="271"/>
      <c r="K591" s="409">
        <f t="shared" si="35"/>
        <v>0</v>
      </c>
      <c r="L591" s="23"/>
    </row>
    <row r="592" spans="1:12" s="283" customFormat="1" ht="18" x14ac:dyDescent="0.25">
      <c r="A592" s="284"/>
      <c r="B592" s="412"/>
      <c r="C592" s="374"/>
      <c r="D592" s="347" t="s">
        <v>326</v>
      </c>
      <c r="E592" s="270"/>
      <c r="F592" s="270"/>
      <c r="G592" s="270">
        <v>2.2999999999999998</v>
      </c>
      <c r="H592" s="270"/>
      <c r="I592" s="270">
        <v>4.3</v>
      </c>
      <c r="J592" s="271"/>
      <c r="K592" s="409">
        <f t="shared" si="35"/>
        <v>0</v>
      </c>
      <c r="L592" s="23"/>
    </row>
    <row r="593" spans="1:12" s="283" customFormat="1" ht="18" x14ac:dyDescent="0.25">
      <c r="A593" s="284"/>
      <c r="B593" s="412"/>
      <c r="C593" s="374"/>
      <c r="D593" s="347" t="s">
        <v>238</v>
      </c>
      <c r="E593" s="270"/>
      <c r="F593" s="270"/>
      <c r="G593" s="270">
        <v>11.423</v>
      </c>
      <c r="H593" s="270"/>
      <c r="I593" s="270">
        <v>6.65</v>
      </c>
      <c r="J593" s="271"/>
      <c r="K593" s="409">
        <f t="shared" si="35"/>
        <v>0</v>
      </c>
      <c r="L593" s="23"/>
    </row>
    <row r="594" spans="1:12" s="283" customFormat="1" ht="18" x14ac:dyDescent="0.25">
      <c r="A594" s="284"/>
      <c r="B594" s="412"/>
      <c r="C594" s="374"/>
      <c r="D594" s="347" t="s">
        <v>285</v>
      </c>
      <c r="E594" s="270"/>
      <c r="F594" s="270"/>
      <c r="G594" s="270">
        <v>26.32</v>
      </c>
      <c r="H594" s="270"/>
      <c r="I594" s="270">
        <v>41.56</v>
      </c>
      <c r="J594" s="271">
        <v>1</v>
      </c>
      <c r="K594" s="409">
        <f t="shared" si="35"/>
        <v>1</v>
      </c>
      <c r="L594" s="23"/>
    </row>
    <row r="595" spans="1:12" s="283" customFormat="1" ht="18" x14ac:dyDescent="0.25">
      <c r="A595" s="284"/>
      <c r="B595" s="412"/>
      <c r="C595" s="374"/>
      <c r="D595" s="347" t="s">
        <v>323</v>
      </c>
      <c r="E595" s="270"/>
      <c r="F595" s="270"/>
      <c r="G595" s="270">
        <v>48.85</v>
      </c>
      <c r="H595" s="129"/>
      <c r="I595" s="270">
        <v>102.8</v>
      </c>
      <c r="J595" s="271"/>
      <c r="K595" s="409">
        <f t="shared" si="35"/>
        <v>0</v>
      </c>
      <c r="L595" s="23"/>
    </row>
    <row r="596" spans="1:12" s="283" customFormat="1" ht="18" x14ac:dyDescent="0.25">
      <c r="A596" s="284"/>
      <c r="B596" s="412"/>
      <c r="C596" s="374"/>
      <c r="D596" s="347" t="s">
        <v>322</v>
      </c>
      <c r="E596" s="270"/>
      <c r="F596" s="270"/>
      <c r="G596" s="270">
        <v>12.45</v>
      </c>
      <c r="H596" s="129"/>
      <c r="I596" s="270">
        <v>13.99</v>
      </c>
      <c r="J596" s="271">
        <v>1</v>
      </c>
      <c r="K596" s="409">
        <f t="shared" si="35"/>
        <v>1</v>
      </c>
      <c r="L596" s="23"/>
    </row>
    <row r="597" spans="1:12" s="283" customFormat="1" ht="36" x14ac:dyDescent="0.25">
      <c r="A597" s="284"/>
      <c r="B597" s="412"/>
      <c r="C597" s="374"/>
      <c r="D597" s="347" t="s">
        <v>321</v>
      </c>
      <c r="E597" s="270"/>
      <c r="F597" s="270"/>
      <c r="G597" s="270">
        <v>15.025</v>
      </c>
      <c r="H597" s="270"/>
      <c r="I597" s="270">
        <v>6.12</v>
      </c>
      <c r="J597" s="271"/>
      <c r="K597" s="409">
        <f t="shared" si="35"/>
        <v>0</v>
      </c>
      <c r="L597" s="23"/>
    </row>
    <row r="598" spans="1:12" s="283" customFormat="1" ht="18" x14ac:dyDescent="0.25">
      <c r="A598" s="284"/>
      <c r="B598" s="412"/>
      <c r="C598" s="374"/>
      <c r="D598" s="347" t="s">
        <v>320</v>
      </c>
      <c r="E598" s="270"/>
      <c r="F598" s="270"/>
      <c r="G598" s="270">
        <v>8.74</v>
      </c>
      <c r="H598" s="270"/>
      <c r="I598" s="270">
        <v>7.57</v>
      </c>
      <c r="J598" s="271"/>
      <c r="K598" s="409">
        <f t="shared" si="35"/>
        <v>0</v>
      </c>
      <c r="L598" s="23"/>
    </row>
    <row r="599" spans="1:12" s="283" customFormat="1" ht="18" x14ac:dyDescent="0.25">
      <c r="A599" s="284"/>
      <c r="B599" s="412"/>
      <c r="C599" s="374"/>
      <c r="D599" s="347" t="s">
        <v>319</v>
      </c>
      <c r="E599" s="270"/>
      <c r="F599" s="270"/>
      <c r="G599" s="270">
        <v>12.01</v>
      </c>
      <c r="H599" s="270"/>
      <c r="I599" s="270">
        <v>10.1</v>
      </c>
      <c r="J599" s="271"/>
      <c r="K599" s="409">
        <f t="shared" si="35"/>
        <v>0</v>
      </c>
      <c r="L599" s="23"/>
    </row>
    <row r="600" spans="1:12" s="283" customFormat="1" ht="18" x14ac:dyDescent="0.25">
      <c r="A600" s="284"/>
      <c r="B600" s="412"/>
      <c r="C600" s="374"/>
      <c r="D600" s="347" t="s">
        <v>286</v>
      </c>
      <c r="E600" s="270"/>
      <c r="F600" s="270"/>
      <c r="G600" s="270">
        <v>47.3</v>
      </c>
      <c r="H600" s="270"/>
      <c r="I600" s="270">
        <v>102.02</v>
      </c>
      <c r="J600" s="271"/>
      <c r="K600" s="409">
        <f t="shared" si="35"/>
        <v>0</v>
      </c>
      <c r="L600" s="23"/>
    </row>
    <row r="601" spans="1:12" s="283" customFormat="1" ht="18" x14ac:dyDescent="0.25">
      <c r="A601" s="284"/>
      <c r="B601" s="412"/>
      <c r="C601" s="374"/>
      <c r="D601" s="347"/>
      <c r="E601" s="270"/>
      <c r="F601" s="270"/>
      <c r="G601" s="270"/>
      <c r="H601" s="270"/>
      <c r="I601" s="270"/>
      <c r="J601" s="271"/>
      <c r="K601" s="410">
        <f>SUM(K584:K600)</f>
        <v>3</v>
      </c>
      <c r="L601" s="23"/>
    </row>
    <row r="602" spans="1:12" s="283" customFormat="1" ht="18" x14ac:dyDescent="0.25">
      <c r="A602" s="284"/>
      <c r="B602" s="407" t="str">
        <f>'Planila Orçamentária'!C57</f>
        <v>Porta papel toalha</v>
      </c>
      <c r="C602" s="266" t="s">
        <v>120</v>
      </c>
      <c r="D602" s="272"/>
      <c r="E602" s="268"/>
      <c r="F602" s="268"/>
      <c r="G602" s="268"/>
      <c r="H602" s="268"/>
      <c r="I602" s="268"/>
      <c r="J602" s="267"/>
      <c r="K602" s="408"/>
      <c r="L602" s="23"/>
    </row>
    <row r="603" spans="1:12" s="283" customFormat="1" ht="36" x14ac:dyDescent="0.25">
      <c r="A603" s="284"/>
      <c r="B603" s="412"/>
      <c r="C603" s="374"/>
      <c r="D603" s="347" t="s">
        <v>279</v>
      </c>
      <c r="E603" s="270"/>
      <c r="F603" s="270"/>
      <c r="G603" s="270">
        <v>16.670000000000002</v>
      </c>
      <c r="H603" s="270"/>
      <c r="I603" s="270">
        <v>19.61</v>
      </c>
      <c r="J603" s="271"/>
      <c r="K603" s="409">
        <f>J603</f>
        <v>0</v>
      </c>
      <c r="L603" s="23"/>
    </row>
    <row r="604" spans="1:12" s="283" customFormat="1" ht="18" x14ac:dyDescent="0.25">
      <c r="A604" s="284"/>
      <c r="B604" s="412"/>
      <c r="C604" s="374"/>
      <c r="D604" s="347" t="s">
        <v>280</v>
      </c>
      <c r="E604" s="270"/>
      <c r="F604" s="270"/>
      <c r="G604" s="270">
        <v>21.87</v>
      </c>
      <c r="H604" s="270"/>
      <c r="I604" s="270">
        <v>29.43</v>
      </c>
      <c r="J604" s="271"/>
      <c r="K604" s="409">
        <f t="shared" ref="K604:K619" si="36">J604</f>
        <v>0</v>
      </c>
      <c r="L604" s="23"/>
    </row>
    <row r="605" spans="1:12" s="283" customFormat="1" ht="18" x14ac:dyDescent="0.25">
      <c r="A605" s="284"/>
      <c r="B605" s="412"/>
      <c r="C605" s="374"/>
      <c r="D605" s="347" t="s">
        <v>281</v>
      </c>
      <c r="E605" s="270"/>
      <c r="F605" s="270"/>
      <c r="G605" s="270">
        <v>5.54</v>
      </c>
      <c r="H605" s="270"/>
      <c r="I605" s="270">
        <v>1.98</v>
      </c>
      <c r="J605" s="271"/>
      <c r="K605" s="409">
        <f t="shared" si="36"/>
        <v>0</v>
      </c>
      <c r="L605" s="23"/>
    </row>
    <row r="606" spans="1:12" s="283" customFormat="1" ht="18" x14ac:dyDescent="0.25">
      <c r="A606" s="284"/>
      <c r="B606" s="412"/>
      <c r="C606" s="374"/>
      <c r="D606" s="347" t="s">
        <v>282</v>
      </c>
      <c r="E606" s="270"/>
      <c r="F606" s="270"/>
      <c r="G606" s="270">
        <v>5.69</v>
      </c>
      <c r="H606" s="270"/>
      <c r="I606" s="270">
        <v>2.5099999999999998</v>
      </c>
      <c r="J606" s="271"/>
      <c r="K606" s="409">
        <f t="shared" si="36"/>
        <v>0</v>
      </c>
      <c r="L606" s="23"/>
    </row>
    <row r="607" spans="1:12" s="283" customFormat="1" ht="36" x14ac:dyDescent="0.25">
      <c r="A607" s="284"/>
      <c r="B607" s="412"/>
      <c r="C607" s="374"/>
      <c r="D607" s="347" t="s">
        <v>283</v>
      </c>
      <c r="E607" s="270"/>
      <c r="F607" s="270"/>
      <c r="G607" s="270">
        <v>13.679</v>
      </c>
      <c r="H607" s="270"/>
      <c r="I607" s="270">
        <v>9.83</v>
      </c>
      <c r="J607" s="271"/>
      <c r="K607" s="409">
        <f t="shared" si="36"/>
        <v>0</v>
      </c>
      <c r="L607" s="23"/>
    </row>
    <row r="608" spans="1:12" s="283" customFormat="1" ht="18" x14ac:dyDescent="0.25">
      <c r="A608" s="284"/>
      <c r="B608" s="412"/>
      <c r="C608" s="374"/>
      <c r="D608" s="347" t="s">
        <v>325</v>
      </c>
      <c r="E608" s="270"/>
      <c r="F608" s="270"/>
      <c r="G608" s="270">
        <v>15</v>
      </c>
      <c r="H608" s="270"/>
      <c r="I608" s="270">
        <v>13.76</v>
      </c>
      <c r="J608" s="271"/>
      <c r="K608" s="409">
        <f t="shared" si="36"/>
        <v>0</v>
      </c>
      <c r="L608" s="23"/>
    </row>
    <row r="609" spans="1:12" s="283" customFormat="1" ht="18" x14ac:dyDescent="0.25">
      <c r="A609" s="284"/>
      <c r="B609" s="412"/>
      <c r="C609" s="374"/>
      <c r="D609" s="347" t="s">
        <v>284</v>
      </c>
      <c r="E609" s="270"/>
      <c r="F609" s="270"/>
      <c r="G609" s="270">
        <v>8.25</v>
      </c>
      <c r="H609" s="270"/>
      <c r="I609" s="270">
        <v>4.2</v>
      </c>
      <c r="J609" s="271">
        <v>1</v>
      </c>
      <c r="K609" s="409">
        <f t="shared" si="36"/>
        <v>1</v>
      </c>
      <c r="L609" s="23"/>
    </row>
    <row r="610" spans="1:12" s="283" customFormat="1" ht="18" x14ac:dyDescent="0.25">
      <c r="A610" s="284"/>
      <c r="B610" s="412"/>
      <c r="C610" s="374"/>
      <c r="D610" s="347" t="s">
        <v>324</v>
      </c>
      <c r="E610" s="270"/>
      <c r="F610" s="270"/>
      <c r="G610" s="270">
        <v>4.26</v>
      </c>
      <c r="H610" s="270"/>
      <c r="I610" s="270">
        <v>13.33</v>
      </c>
      <c r="J610" s="271"/>
      <c r="K610" s="409">
        <f t="shared" si="36"/>
        <v>0</v>
      </c>
      <c r="L610" s="23"/>
    </row>
    <row r="611" spans="1:12" s="283" customFormat="1" ht="18" x14ac:dyDescent="0.25">
      <c r="A611" s="284"/>
      <c r="B611" s="412"/>
      <c r="C611" s="374"/>
      <c r="D611" s="347" t="s">
        <v>326</v>
      </c>
      <c r="E611" s="270"/>
      <c r="F611" s="270"/>
      <c r="G611" s="270">
        <v>2.2999999999999998</v>
      </c>
      <c r="H611" s="270"/>
      <c r="I611" s="270">
        <v>4.3</v>
      </c>
      <c r="J611" s="271"/>
      <c r="K611" s="409">
        <f t="shared" si="36"/>
        <v>0</v>
      </c>
      <c r="L611" s="23"/>
    </row>
    <row r="612" spans="1:12" s="283" customFormat="1" ht="18" x14ac:dyDescent="0.25">
      <c r="A612" s="284"/>
      <c r="B612" s="412"/>
      <c r="C612" s="374"/>
      <c r="D612" s="347" t="s">
        <v>238</v>
      </c>
      <c r="E612" s="270"/>
      <c r="F612" s="270"/>
      <c r="G612" s="270">
        <v>11.423</v>
      </c>
      <c r="H612" s="270"/>
      <c r="I612" s="270">
        <v>6.65</v>
      </c>
      <c r="J612" s="271"/>
      <c r="K612" s="409">
        <f t="shared" si="36"/>
        <v>0</v>
      </c>
      <c r="L612" s="23"/>
    </row>
    <row r="613" spans="1:12" s="283" customFormat="1" ht="18" x14ac:dyDescent="0.25">
      <c r="A613" s="284"/>
      <c r="B613" s="412"/>
      <c r="C613" s="374"/>
      <c r="D613" s="347" t="s">
        <v>285</v>
      </c>
      <c r="E613" s="270"/>
      <c r="F613" s="270"/>
      <c r="G613" s="270">
        <v>26.32</v>
      </c>
      <c r="H613" s="270"/>
      <c r="I613" s="270">
        <v>41.56</v>
      </c>
      <c r="J613" s="271">
        <v>1</v>
      </c>
      <c r="K613" s="409">
        <f t="shared" si="36"/>
        <v>1</v>
      </c>
      <c r="L613" s="23"/>
    </row>
    <row r="614" spans="1:12" s="283" customFormat="1" ht="18" x14ac:dyDescent="0.25">
      <c r="A614" s="284"/>
      <c r="B614" s="412"/>
      <c r="C614" s="374"/>
      <c r="D614" s="347" t="s">
        <v>323</v>
      </c>
      <c r="E614" s="270"/>
      <c r="F614" s="270"/>
      <c r="G614" s="270">
        <v>48.85</v>
      </c>
      <c r="H614" s="129"/>
      <c r="I614" s="270">
        <v>102.8</v>
      </c>
      <c r="J614" s="271"/>
      <c r="K614" s="409">
        <f t="shared" si="36"/>
        <v>0</v>
      </c>
      <c r="L614" s="23"/>
    </row>
    <row r="615" spans="1:12" s="283" customFormat="1" ht="18" x14ac:dyDescent="0.25">
      <c r="A615" s="284"/>
      <c r="B615" s="412"/>
      <c r="C615" s="374"/>
      <c r="D615" s="347" t="s">
        <v>322</v>
      </c>
      <c r="E615" s="270"/>
      <c r="F615" s="270"/>
      <c r="G615" s="270">
        <v>12.45</v>
      </c>
      <c r="H615" s="129"/>
      <c r="I615" s="270">
        <v>13.99</v>
      </c>
      <c r="J615" s="271">
        <v>1</v>
      </c>
      <c r="K615" s="409">
        <f t="shared" si="36"/>
        <v>1</v>
      </c>
      <c r="L615" s="23"/>
    </row>
    <row r="616" spans="1:12" s="283" customFormat="1" ht="36" x14ac:dyDescent="0.25">
      <c r="A616" s="284"/>
      <c r="B616" s="412"/>
      <c r="C616" s="374"/>
      <c r="D616" s="347" t="s">
        <v>321</v>
      </c>
      <c r="E616" s="270"/>
      <c r="F616" s="270"/>
      <c r="G616" s="270">
        <v>15.025</v>
      </c>
      <c r="H616" s="270"/>
      <c r="I616" s="270">
        <v>6.12</v>
      </c>
      <c r="J616" s="271"/>
      <c r="K616" s="409">
        <f t="shared" si="36"/>
        <v>0</v>
      </c>
      <c r="L616" s="23"/>
    </row>
    <row r="617" spans="1:12" s="283" customFormat="1" ht="18" x14ac:dyDescent="0.25">
      <c r="A617" s="284"/>
      <c r="B617" s="412"/>
      <c r="C617" s="374"/>
      <c r="D617" s="347" t="s">
        <v>320</v>
      </c>
      <c r="E617" s="270"/>
      <c r="F617" s="270"/>
      <c r="G617" s="270">
        <v>8.74</v>
      </c>
      <c r="H617" s="270"/>
      <c r="I617" s="270">
        <v>7.57</v>
      </c>
      <c r="J617" s="271"/>
      <c r="K617" s="409">
        <f t="shared" si="36"/>
        <v>0</v>
      </c>
      <c r="L617" s="23"/>
    </row>
    <row r="618" spans="1:12" s="283" customFormat="1" ht="18" x14ac:dyDescent="0.25">
      <c r="A618" s="284"/>
      <c r="B618" s="412"/>
      <c r="C618" s="374"/>
      <c r="D618" s="347" t="s">
        <v>319</v>
      </c>
      <c r="E618" s="270"/>
      <c r="F618" s="270"/>
      <c r="G618" s="270">
        <v>12.01</v>
      </c>
      <c r="H618" s="270"/>
      <c r="I618" s="270">
        <v>10.1</v>
      </c>
      <c r="J618" s="271"/>
      <c r="K618" s="409">
        <f t="shared" si="36"/>
        <v>0</v>
      </c>
      <c r="L618" s="23"/>
    </row>
    <row r="619" spans="1:12" s="283" customFormat="1" ht="18" x14ac:dyDescent="0.25">
      <c r="A619" s="284"/>
      <c r="B619" s="412"/>
      <c r="C619" s="374"/>
      <c r="D619" s="347" t="s">
        <v>286</v>
      </c>
      <c r="E619" s="270"/>
      <c r="F619" s="270"/>
      <c r="G619" s="270">
        <v>47.3</v>
      </c>
      <c r="H619" s="270"/>
      <c r="I619" s="270">
        <v>102.02</v>
      </c>
      <c r="J619" s="271"/>
      <c r="K619" s="409">
        <f t="shared" si="36"/>
        <v>0</v>
      </c>
      <c r="L619" s="23"/>
    </row>
    <row r="620" spans="1:12" s="283" customFormat="1" ht="18" x14ac:dyDescent="0.25">
      <c r="A620" s="284"/>
      <c r="B620" s="412"/>
      <c r="C620" s="374"/>
      <c r="D620" s="347"/>
      <c r="E620" s="270"/>
      <c r="F620" s="270"/>
      <c r="G620" s="270"/>
      <c r="H620" s="270"/>
      <c r="I620" s="270"/>
      <c r="J620" s="271"/>
      <c r="K620" s="410">
        <f>SUM(K603:K619)</f>
        <v>3</v>
      </c>
      <c r="L620" s="23"/>
    </row>
    <row r="621" spans="1:12" s="283" customFormat="1" ht="36" x14ac:dyDescent="0.25">
      <c r="A621" s="284"/>
      <c r="B621" s="407" t="str">
        <f>'Planila Orçamentária'!C58</f>
        <v>Pia de Higienização de RN em aço inox austenítico 304 (h=0,90m)</v>
      </c>
      <c r="C621" s="266" t="s">
        <v>120</v>
      </c>
      <c r="D621" s="272"/>
      <c r="E621" s="268"/>
      <c r="F621" s="268"/>
      <c r="G621" s="268"/>
      <c r="H621" s="268"/>
      <c r="I621" s="268"/>
      <c r="J621" s="267"/>
      <c r="K621" s="408"/>
      <c r="L621" s="23"/>
    </row>
    <row r="622" spans="1:12" s="283" customFormat="1" ht="36" x14ac:dyDescent="0.25">
      <c r="A622" s="284"/>
      <c r="B622" s="412"/>
      <c r="C622" s="374"/>
      <c r="D622" s="347" t="s">
        <v>279</v>
      </c>
      <c r="E622" s="270"/>
      <c r="F622" s="270"/>
      <c r="G622" s="270">
        <v>16.670000000000002</v>
      </c>
      <c r="H622" s="270"/>
      <c r="I622" s="270">
        <v>19.61</v>
      </c>
      <c r="J622" s="271"/>
      <c r="K622" s="409">
        <f>J622</f>
        <v>0</v>
      </c>
      <c r="L622" s="23"/>
    </row>
    <row r="623" spans="1:12" s="283" customFormat="1" ht="18" x14ac:dyDescent="0.25">
      <c r="A623" s="284"/>
      <c r="B623" s="412"/>
      <c r="C623" s="374"/>
      <c r="D623" s="347" t="s">
        <v>280</v>
      </c>
      <c r="E623" s="270"/>
      <c r="F623" s="270"/>
      <c r="G623" s="270">
        <v>21.87</v>
      </c>
      <c r="H623" s="270"/>
      <c r="I623" s="270">
        <v>29.43</v>
      </c>
      <c r="J623" s="271"/>
      <c r="K623" s="409">
        <f t="shared" ref="K623:K638" si="37">J623</f>
        <v>0</v>
      </c>
      <c r="L623" s="23"/>
    </row>
    <row r="624" spans="1:12" s="283" customFormat="1" ht="18" x14ac:dyDescent="0.25">
      <c r="A624" s="284"/>
      <c r="B624" s="412"/>
      <c r="C624" s="374"/>
      <c r="D624" s="347" t="s">
        <v>281</v>
      </c>
      <c r="E624" s="270"/>
      <c r="F624" s="270"/>
      <c r="G624" s="270">
        <v>5.54</v>
      </c>
      <c r="H624" s="270"/>
      <c r="I624" s="270">
        <v>1.98</v>
      </c>
      <c r="J624" s="271"/>
      <c r="K624" s="409">
        <f t="shared" si="37"/>
        <v>0</v>
      </c>
      <c r="L624" s="23"/>
    </row>
    <row r="625" spans="1:12" s="283" customFormat="1" ht="18" x14ac:dyDescent="0.25">
      <c r="A625" s="284"/>
      <c r="B625" s="412"/>
      <c r="C625" s="374"/>
      <c r="D625" s="347" t="s">
        <v>282</v>
      </c>
      <c r="E625" s="270"/>
      <c r="F625" s="270"/>
      <c r="G625" s="270">
        <v>5.69</v>
      </c>
      <c r="H625" s="270"/>
      <c r="I625" s="270">
        <v>2.5099999999999998</v>
      </c>
      <c r="J625" s="271"/>
      <c r="K625" s="409">
        <f t="shared" si="37"/>
        <v>0</v>
      </c>
      <c r="L625" s="23"/>
    </row>
    <row r="626" spans="1:12" s="283" customFormat="1" ht="36" x14ac:dyDescent="0.25">
      <c r="A626" s="284"/>
      <c r="B626" s="412"/>
      <c r="C626" s="374"/>
      <c r="D626" s="347" t="s">
        <v>283</v>
      </c>
      <c r="E626" s="270"/>
      <c r="F626" s="270"/>
      <c r="G626" s="270">
        <v>13.679</v>
      </c>
      <c r="H626" s="270"/>
      <c r="I626" s="270">
        <v>9.83</v>
      </c>
      <c r="J626" s="271"/>
      <c r="K626" s="409">
        <f t="shared" si="37"/>
        <v>0</v>
      </c>
      <c r="L626" s="23"/>
    </row>
    <row r="627" spans="1:12" s="283" customFormat="1" ht="18" x14ac:dyDescent="0.25">
      <c r="A627" s="284"/>
      <c r="B627" s="412"/>
      <c r="C627" s="374"/>
      <c r="D627" s="347" t="s">
        <v>325</v>
      </c>
      <c r="E627" s="270"/>
      <c r="F627" s="270"/>
      <c r="G627" s="270">
        <v>15</v>
      </c>
      <c r="H627" s="270"/>
      <c r="I627" s="270">
        <v>13.76</v>
      </c>
      <c r="J627" s="271"/>
      <c r="K627" s="409">
        <f t="shared" si="37"/>
        <v>0</v>
      </c>
      <c r="L627" s="23"/>
    </row>
    <row r="628" spans="1:12" s="283" customFormat="1" ht="18" x14ac:dyDescent="0.25">
      <c r="A628" s="284"/>
      <c r="B628" s="412"/>
      <c r="C628" s="374"/>
      <c r="D628" s="347" t="s">
        <v>284</v>
      </c>
      <c r="E628" s="270"/>
      <c r="F628" s="270"/>
      <c r="G628" s="270">
        <v>8.25</v>
      </c>
      <c r="H628" s="270"/>
      <c r="I628" s="270">
        <v>4.2</v>
      </c>
      <c r="J628" s="271"/>
      <c r="K628" s="409">
        <f t="shared" si="37"/>
        <v>0</v>
      </c>
      <c r="L628" s="23"/>
    </row>
    <row r="629" spans="1:12" s="283" customFormat="1" ht="18" x14ac:dyDescent="0.25">
      <c r="A629" s="284"/>
      <c r="B629" s="412"/>
      <c r="C629" s="374"/>
      <c r="D629" s="347" t="s">
        <v>324</v>
      </c>
      <c r="E629" s="270"/>
      <c r="F629" s="270"/>
      <c r="G629" s="270">
        <v>4.26</v>
      </c>
      <c r="H629" s="270"/>
      <c r="I629" s="270">
        <v>13.33</v>
      </c>
      <c r="J629" s="271"/>
      <c r="K629" s="409">
        <f t="shared" si="37"/>
        <v>0</v>
      </c>
      <c r="L629" s="23"/>
    </row>
    <row r="630" spans="1:12" s="283" customFormat="1" ht="18" x14ac:dyDescent="0.25">
      <c r="A630" s="284"/>
      <c r="B630" s="412"/>
      <c r="C630" s="374"/>
      <c r="D630" s="347" t="s">
        <v>326</v>
      </c>
      <c r="E630" s="270"/>
      <c r="F630" s="270"/>
      <c r="G630" s="270">
        <v>2.2999999999999998</v>
      </c>
      <c r="H630" s="270"/>
      <c r="I630" s="270">
        <v>4.3</v>
      </c>
      <c r="J630" s="271"/>
      <c r="K630" s="409">
        <f t="shared" si="37"/>
        <v>0</v>
      </c>
      <c r="L630" s="23"/>
    </row>
    <row r="631" spans="1:12" s="283" customFormat="1" ht="18" x14ac:dyDescent="0.25">
      <c r="A631" s="284"/>
      <c r="B631" s="412"/>
      <c r="C631" s="374"/>
      <c r="D631" s="347" t="s">
        <v>238</v>
      </c>
      <c r="E631" s="270"/>
      <c r="F631" s="270"/>
      <c r="G631" s="270">
        <v>11.423</v>
      </c>
      <c r="H631" s="270"/>
      <c r="I631" s="270">
        <v>6.65</v>
      </c>
      <c r="J631" s="271"/>
      <c r="K631" s="409">
        <f t="shared" si="37"/>
        <v>0</v>
      </c>
      <c r="L631" s="23"/>
    </row>
    <row r="632" spans="1:12" s="283" customFormat="1" ht="18" x14ac:dyDescent="0.25">
      <c r="A632" s="284"/>
      <c r="B632" s="412"/>
      <c r="C632" s="374"/>
      <c r="D632" s="347" t="s">
        <v>285</v>
      </c>
      <c r="E632" s="270"/>
      <c r="F632" s="270"/>
      <c r="G632" s="270">
        <v>26.32</v>
      </c>
      <c r="H632" s="270"/>
      <c r="I632" s="270">
        <v>41.56</v>
      </c>
      <c r="J632" s="271">
        <v>1</v>
      </c>
      <c r="K632" s="409">
        <f t="shared" si="37"/>
        <v>1</v>
      </c>
      <c r="L632" s="23"/>
    </row>
    <row r="633" spans="1:12" s="283" customFormat="1" ht="18" x14ac:dyDescent="0.25">
      <c r="A633" s="284"/>
      <c r="B633" s="412"/>
      <c r="C633" s="374"/>
      <c r="D633" s="347" t="s">
        <v>323</v>
      </c>
      <c r="E633" s="270"/>
      <c r="F633" s="270"/>
      <c r="G633" s="270">
        <v>48.85</v>
      </c>
      <c r="H633" s="129"/>
      <c r="I633" s="270">
        <v>102.8</v>
      </c>
      <c r="J633" s="271"/>
      <c r="K633" s="409">
        <f t="shared" si="37"/>
        <v>0</v>
      </c>
      <c r="L633" s="23"/>
    </row>
    <row r="634" spans="1:12" s="283" customFormat="1" ht="18" x14ac:dyDescent="0.25">
      <c r="A634" s="284"/>
      <c r="B634" s="412"/>
      <c r="C634" s="374"/>
      <c r="D634" s="347" t="s">
        <v>322</v>
      </c>
      <c r="E634" s="270"/>
      <c r="F634" s="270"/>
      <c r="G634" s="270">
        <v>12.45</v>
      </c>
      <c r="H634" s="129"/>
      <c r="I634" s="270">
        <v>13.99</v>
      </c>
      <c r="J634" s="271"/>
      <c r="K634" s="409">
        <f t="shared" si="37"/>
        <v>0</v>
      </c>
      <c r="L634" s="23"/>
    </row>
    <row r="635" spans="1:12" s="283" customFormat="1" ht="36" x14ac:dyDescent="0.25">
      <c r="A635" s="284"/>
      <c r="B635" s="412"/>
      <c r="C635" s="374"/>
      <c r="D635" s="347" t="s">
        <v>321</v>
      </c>
      <c r="E635" s="270"/>
      <c r="F635" s="270"/>
      <c r="G635" s="270">
        <v>15.025</v>
      </c>
      <c r="H635" s="270"/>
      <c r="I635" s="270">
        <v>6.12</v>
      </c>
      <c r="J635" s="271"/>
      <c r="K635" s="409">
        <f t="shared" si="37"/>
        <v>0</v>
      </c>
      <c r="L635" s="23"/>
    </row>
    <row r="636" spans="1:12" s="283" customFormat="1" ht="18" x14ac:dyDescent="0.25">
      <c r="A636" s="284"/>
      <c r="B636" s="412"/>
      <c r="C636" s="374"/>
      <c r="D636" s="347" t="s">
        <v>320</v>
      </c>
      <c r="E636" s="270"/>
      <c r="F636" s="270"/>
      <c r="G636" s="270">
        <v>8.74</v>
      </c>
      <c r="H636" s="270"/>
      <c r="I636" s="270">
        <v>7.57</v>
      </c>
      <c r="J636" s="271"/>
      <c r="K636" s="409">
        <f t="shared" si="37"/>
        <v>0</v>
      </c>
      <c r="L636" s="23"/>
    </row>
    <row r="637" spans="1:12" s="283" customFormat="1" ht="18" x14ac:dyDescent="0.25">
      <c r="A637" s="284"/>
      <c r="B637" s="412"/>
      <c r="C637" s="374"/>
      <c r="D637" s="347" t="s">
        <v>319</v>
      </c>
      <c r="E637" s="270"/>
      <c r="F637" s="270"/>
      <c r="G637" s="270">
        <v>12.01</v>
      </c>
      <c r="H637" s="270"/>
      <c r="I637" s="270">
        <v>10.1</v>
      </c>
      <c r="J637" s="271"/>
      <c r="K637" s="409">
        <f t="shared" si="37"/>
        <v>0</v>
      </c>
      <c r="L637" s="23"/>
    </row>
    <row r="638" spans="1:12" s="283" customFormat="1" ht="18" x14ac:dyDescent="0.25">
      <c r="A638" s="284"/>
      <c r="B638" s="412"/>
      <c r="C638" s="374"/>
      <c r="D638" s="347" t="s">
        <v>286</v>
      </c>
      <c r="E638" s="270"/>
      <c r="F638" s="270"/>
      <c r="G638" s="270">
        <v>47.3</v>
      </c>
      <c r="H638" s="270"/>
      <c r="I638" s="270">
        <v>102.02</v>
      </c>
      <c r="J638" s="271"/>
      <c r="K638" s="409">
        <f t="shared" si="37"/>
        <v>0</v>
      </c>
      <c r="L638" s="23"/>
    </row>
    <row r="639" spans="1:12" s="283" customFormat="1" ht="18" x14ac:dyDescent="0.25">
      <c r="A639" s="284"/>
      <c r="B639" s="412"/>
      <c r="C639" s="374"/>
      <c r="D639" s="347"/>
      <c r="E639" s="270"/>
      <c r="F639" s="270"/>
      <c r="G639" s="270"/>
      <c r="H639" s="270"/>
      <c r="I639" s="270"/>
      <c r="J639" s="271"/>
      <c r="K639" s="410">
        <f>SUM(K622:K638)</f>
        <v>1</v>
      </c>
      <c r="L639" s="23"/>
    </row>
    <row r="640" spans="1:12" s="283" customFormat="1" ht="36" x14ac:dyDescent="0.25">
      <c r="A640" s="284"/>
      <c r="B640" s="407" t="str">
        <f>'Planila Orçamentária'!C59</f>
        <v>Torneiras cromadas com acionamento por alavanca</v>
      </c>
      <c r="C640" s="266" t="s">
        <v>120</v>
      </c>
      <c r="D640" s="272"/>
      <c r="E640" s="268"/>
      <c r="F640" s="268"/>
      <c r="G640" s="268"/>
      <c r="H640" s="268"/>
      <c r="I640" s="268"/>
      <c r="J640" s="267"/>
      <c r="K640" s="408"/>
      <c r="L640" s="23"/>
    </row>
    <row r="641" spans="1:12" s="283" customFormat="1" ht="36" x14ac:dyDescent="0.25">
      <c r="A641" s="284"/>
      <c r="B641" s="412"/>
      <c r="C641" s="374"/>
      <c r="D641" s="347" t="s">
        <v>279</v>
      </c>
      <c r="E641" s="270"/>
      <c r="F641" s="270"/>
      <c r="G641" s="270">
        <v>16.670000000000002</v>
      </c>
      <c r="H641" s="270"/>
      <c r="I641" s="270">
        <v>19.61</v>
      </c>
      <c r="J641" s="271"/>
      <c r="K641" s="409">
        <f>J641</f>
        <v>0</v>
      </c>
      <c r="L641" s="23"/>
    </row>
    <row r="642" spans="1:12" s="283" customFormat="1" ht="18" x14ac:dyDescent="0.25">
      <c r="A642" s="284"/>
      <c r="B642" s="412"/>
      <c r="C642" s="374"/>
      <c r="D642" s="347" t="s">
        <v>280</v>
      </c>
      <c r="E642" s="270"/>
      <c r="F642" s="270"/>
      <c r="G642" s="270">
        <v>21.87</v>
      </c>
      <c r="H642" s="270"/>
      <c r="I642" s="270">
        <v>29.43</v>
      </c>
      <c r="J642" s="271"/>
      <c r="K642" s="409">
        <f t="shared" ref="K642:K657" si="38">J642</f>
        <v>0</v>
      </c>
      <c r="L642" s="23"/>
    </row>
    <row r="643" spans="1:12" s="283" customFormat="1" ht="18" x14ac:dyDescent="0.25">
      <c r="A643" s="284"/>
      <c r="B643" s="412"/>
      <c r="C643" s="374"/>
      <c r="D643" s="347" t="s">
        <v>281</v>
      </c>
      <c r="E643" s="270"/>
      <c r="F643" s="270"/>
      <c r="G643" s="270">
        <v>5.54</v>
      </c>
      <c r="H643" s="270"/>
      <c r="I643" s="270">
        <v>1.98</v>
      </c>
      <c r="J643" s="271"/>
      <c r="K643" s="409">
        <f t="shared" si="38"/>
        <v>0</v>
      </c>
      <c r="L643" s="23"/>
    </row>
    <row r="644" spans="1:12" s="283" customFormat="1" ht="18" x14ac:dyDescent="0.25">
      <c r="A644" s="284"/>
      <c r="B644" s="412"/>
      <c r="C644" s="374"/>
      <c r="D644" s="347" t="s">
        <v>282</v>
      </c>
      <c r="E644" s="270"/>
      <c r="F644" s="270"/>
      <c r="G644" s="270">
        <v>5.69</v>
      </c>
      <c r="H644" s="270"/>
      <c r="I644" s="270">
        <v>2.5099999999999998</v>
      </c>
      <c r="J644" s="271"/>
      <c r="K644" s="409">
        <f t="shared" si="38"/>
        <v>0</v>
      </c>
      <c r="L644" s="23"/>
    </row>
    <row r="645" spans="1:12" s="283" customFormat="1" ht="36" x14ac:dyDescent="0.25">
      <c r="A645" s="284"/>
      <c r="B645" s="412"/>
      <c r="C645" s="374"/>
      <c r="D645" s="347" t="s">
        <v>283</v>
      </c>
      <c r="E645" s="270"/>
      <c r="F645" s="270"/>
      <c r="G645" s="270">
        <v>13.679</v>
      </c>
      <c r="H645" s="270"/>
      <c r="I645" s="270">
        <v>9.83</v>
      </c>
      <c r="J645" s="271"/>
      <c r="K645" s="409">
        <f t="shared" si="38"/>
        <v>0</v>
      </c>
      <c r="L645" s="23"/>
    </row>
    <row r="646" spans="1:12" s="283" customFormat="1" ht="18" x14ac:dyDescent="0.25">
      <c r="A646" s="284"/>
      <c r="B646" s="412"/>
      <c r="C646" s="374"/>
      <c r="D646" s="347" t="s">
        <v>325</v>
      </c>
      <c r="E646" s="270"/>
      <c r="F646" s="270"/>
      <c r="G646" s="270">
        <v>15</v>
      </c>
      <c r="H646" s="270"/>
      <c r="I646" s="270">
        <v>13.76</v>
      </c>
      <c r="J646" s="271"/>
      <c r="K646" s="409">
        <f t="shared" si="38"/>
        <v>0</v>
      </c>
      <c r="L646" s="23"/>
    </row>
    <row r="647" spans="1:12" s="283" customFormat="1" ht="18" x14ac:dyDescent="0.25">
      <c r="A647" s="284"/>
      <c r="B647" s="412"/>
      <c r="C647" s="374"/>
      <c r="D647" s="347" t="s">
        <v>284</v>
      </c>
      <c r="E647" s="270"/>
      <c r="F647" s="270"/>
      <c r="G647" s="270">
        <v>8.25</v>
      </c>
      <c r="H647" s="270"/>
      <c r="I647" s="270">
        <v>4.2</v>
      </c>
      <c r="J647" s="271"/>
      <c r="K647" s="409">
        <f t="shared" si="38"/>
        <v>0</v>
      </c>
      <c r="L647" s="23"/>
    </row>
    <row r="648" spans="1:12" s="283" customFormat="1" ht="18" x14ac:dyDescent="0.25">
      <c r="A648" s="284"/>
      <c r="B648" s="412"/>
      <c r="C648" s="374"/>
      <c r="D648" s="347" t="s">
        <v>324</v>
      </c>
      <c r="E648" s="270"/>
      <c r="F648" s="270"/>
      <c r="G648" s="270">
        <v>4.26</v>
      </c>
      <c r="H648" s="270"/>
      <c r="I648" s="270">
        <v>13.33</v>
      </c>
      <c r="J648" s="271"/>
      <c r="K648" s="409">
        <f t="shared" si="38"/>
        <v>0</v>
      </c>
      <c r="L648" s="23"/>
    </row>
    <row r="649" spans="1:12" s="283" customFormat="1" ht="18" x14ac:dyDescent="0.25">
      <c r="A649" s="284"/>
      <c r="B649" s="412"/>
      <c r="C649" s="374"/>
      <c r="D649" s="347" t="s">
        <v>326</v>
      </c>
      <c r="E649" s="270"/>
      <c r="F649" s="270"/>
      <c r="G649" s="270">
        <v>2.2999999999999998</v>
      </c>
      <c r="H649" s="270"/>
      <c r="I649" s="270">
        <v>4.3</v>
      </c>
      <c r="J649" s="271"/>
      <c r="K649" s="409">
        <f t="shared" si="38"/>
        <v>0</v>
      </c>
      <c r="L649" s="23"/>
    </row>
    <row r="650" spans="1:12" s="283" customFormat="1" ht="18" x14ac:dyDescent="0.25">
      <c r="A650" s="284"/>
      <c r="B650" s="412"/>
      <c r="C650" s="374"/>
      <c r="D650" s="347" t="s">
        <v>238</v>
      </c>
      <c r="E650" s="270"/>
      <c r="F650" s="270"/>
      <c r="G650" s="270">
        <v>11.423</v>
      </c>
      <c r="H650" s="270"/>
      <c r="I650" s="270">
        <v>6.65</v>
      </c>
      <c r="J650" s="271"/>
      <c r="K650" s="409">
        <f t="shared" si="38"/>
        <v>0</v>
      </c>
      <c r="L650" s="23"/>
    </row>
    <row r="651" spans="1:12" s="283" customFormat="1" ht="18" x14ac:dyDescent="0.25">
      <c r="A651" s="284"/>
      <c r="B651" s="412"/>
      <c r="C651" s="374"/>
      <c r="D651" s="347" t="s">
        <v>285</v>
      </c>
      <c r="E651" s="270"/>
      <c r="F651" s="270"/>
      <c r="G651" s="270">
        <v>26.32</v>
      </c>
      <c r="H651" s="270"/>
      <c r="I651" s="270">
        <v>41.56</v>
      </c>
      <c r="J651" s="271">
        <v>1</v>
      </c>
      <c r="K651" s="409">
        <f t="shared" si="38"/>
        <v>1</v>
      </c>
      <c r="L651" s="23"/>
    </row>
    <row r="652" spans="1:12" s="283" customFormat="1" ht="18" x14ac:dyDescent="0.25">
      <c r="A652" s="284"/>
      <c r="B652" s="412"/>
      <c r="C652" s="374"/>
      <c r="D652" s="347" t="s">
        <v>323</v>
      </c>
      <c r="E652" s="270"/>
      <c r="F652" s="270"/>
      <c r="G652" s="270">
        <v>48.85</v>
      </c>
      <c r="H652" s="129"/>
      <c r="I652" s="270">
        <v>102.8</v>
      </c>
      <c r="J652" s="271"/>
      <c r="K652" s="409">
        <f t="shared" si="38"/>
        <v>0</v>
      </c>
      <c r="L652" s="23"/>
    </row>
    <row r="653" spans="1:12" s="283" customFormat="1" ht="18" x14ac:dyDescent="0.25">
      <c r="A653" s="284"/>
      <c r="B653" s="412"/>
      <c r="C653" s="374"/>
      <c r="D653" s="347" t="s">
        <v>322</v>
      </c>
      <c r="E653" s="270"/>
      <c r="F653" s="270"/>
      <c r="G653" s="270">
        <v>12.45</v>
      </c>
      <c r="H653" s="129"/>
      <c r="I653" s="270">
        <v>13.99</v>
      </c>
      <c r="J653" s="271">
        <v>1</v>
      </c>
      <c r="K653" s="409">
        <f t="shared" si="38"/>
        <v>1</v>
      </c>
      <c r="L653" s="23"/>
    </row>
    <row r="654" spans="1:12" s="283" customFormat="1" ht="36" x14ac:dyDescent="0.25">
      <c r="A654" s="284"/>
      <c r="B654" s="412"/>
      <c r="C654" s="374"/>
      <c r="D654" s="347" t="s">
        <v>321</v>
      </c>
      <c r="E654" s="270"/>
      <c r="F654" s="270"/>
      <c r="G654" s="270">
        <v>15.025</v>
      </c>
      <c r="H654" s="270"/>
      <c r="I654" s="270">
        <v>6.12</v>
      </c>
      <c r="J654" s="271"/>
      <c r="K654" s="409">
        <f t="shared" si="38"/>
        <v>0</v>
      </c>
      <c r="L654" s="23"/>
    </row>
    <row r="655" spans="1:12" s="283" customFormat="1" ht="18" x14ac:dyDescent="0.25">
      <c r="A655" s="284"/>
      <c r="B655" s="412"/>
      <c r="C655" s="374"/>
      <c r="D655" s="347" t="s">
        <v>320</v>
      </c>
      <c r="E655" s="270"/>
      <c r="F655" s="270"/>
      <c r="G655" s="270">
        <v>8.74</v>
      </c>
      <c r="H655" s="270"/>
      <c r="I655" s="270">
        <v>7.57</v>
      </c>
      <c r="J655" s="271"/>
      <c r="K655" s="409">
        <f t="shared" si="38"/>
        <v>0</v>
      </c>
      <c r="L655" s="23"/>
    </row>
    <row r="656" spans="1:12" s="283" customFormat="1" ht="18" x14ac:dyDescent="0.25">
      <c r="A656" s="284"/>
      <c r="B656" s="412"/>
      <c r="C656" s="374"/>
      <c r="D656" s="347" t="s">
        <v>319</v>
      </c>
      <c r="E656" s="270"/>
      <c r="F656" s="270"/>
      <c r="G656" s="270">
        <v>12.01</v>
      </c>
      <c r="H656" s="270"/>
      <c r="I656" s="270">
        <v>10.1</v>
      </c>
      <c r="J656" s="271"/>
      <c r="K656" s="409">
        <f t="shared" si="38"/>
        <v>0</v>
      </c>
      <c r="L656" s="23"/>
    </row>
    <row r="657" spans="1:12" s="283" customFormat="1" ht="18" x14ac:dyDescent="0.25">
      <c r="A657" s="284"/>
      <c r="B657" s="412"/>
      <c r="C657" s="374"/>
      <c r="D657" s="347" t="s">
        <v>286</v>
      </c>
      <c r="E657" s="270"/>
      <c r="F657" s="270"/>
      <c r="G657" s="270">
        <v>47.3</v>
      </c>
      <c r="H657" s="270"/>
      <c r="I657" s="270">
        <v>102.02</v>
      </c>
      <c r="J657" s="271"/>
      <c r="K657" s="409">
        <f t="shared" si="38"/>
        <v>0</v>
      </c>
      <c r="L657" s="23"/>
    </row>
    <row r="658" spans="1:12" s="283" customFormat="1" ht="18" x14ac:dyDescent="0.25">
      <c r="A658" s="284"/>
      <c r="B658" s="412"/>
      <c r="C658" s="374"/>
      <c r="D658" s="347"/>
      <c r="E658" s="270"/>
      <c r="F658" s="270"/>
      <c r="G658" s="270"/>
      <c r="H658" s="270"/>
      <c r="I658" s="270"/>
      <c r="J658" s="271"/>
      <c r="K658" s="410">
        <f>SUM(K641:K657)</f>
        <v>2</v>
      </c>
      <c r="L658" s="23"/>
    </row>
    <row r="659" spans="1:12" s="283" customFormat="1" ht="59.25" customHeight="1" x14ac:dyDescent="0.25">
      <c r="A659" s="284"/>
      <c r="B659" s="407" t="str">
        <f>'Planila Orçamentária'!C60</f>
        <v>Pia de expurgo em aço inox austenítico 304 com válvula de descarga</v>
      </c>
      <c r="C659" s="266" t="s">
        <v>120</v>
      </c>
      <c r="D659" s="272"/>
      <c r="E659" s="268"/>
      <c r="F659" s="268"/>
      <c r="G659" s="268"/>
      <c r="H659" s="268"/>
      <c r="I659" s="268"/>
      <c r="J659" s="267"/>
      <c r="K659" s="408"/>
      <c r="L659" s="23"/>
    </row>
    <row r="660" spans="1:12" s="283" customFormat="1" ht="36" x14ac:dyDescent="0.25">
      <c r="A660" s="284"/>
      <c r="B660" s="412"/>
      <c r="C660" s="374"/>
      <c r="D660" s="347" t="s">
        <v>279</v>
      </c>
      <c r="E660" s="270"/>
      <c r="F660" s="270"/>
      <c r="G660" s="270">
        <v>16.670000000000002</v>
      </c>
      <c r="H660" s="270"/>
      <c r="I660" s="270">
        <v>19.61</v>
      </c>
      <c r="J660" s="271"/>
      <c r="K660" s="409">
        <f>J660</f>
        <v>0</v>
      </c>
      <c r="L660" s="23"/>
    </row>
    <row r="661" spans="1:12" s="283" customFormat="1" ht="18" x14ac:dyDescent="0.25">
      <c r="A661" s="284"/>
      <c r="B661" s="412"/>
      <c r="C661" s="374"/>
      <c r="D661" s="347" t="s">
        <v>280</v>
      </c>
      <c r="E661" s="270"/>
      <c r="F661" s="270"/>
      <c r="G661" s="270">
        <v>21.87</v>
      </c>
      <c r="H661" s="270"/>
      <c r="I661" s="270">
        <v>29.43</v>
      </c>
      <c r="J661" s="271"/>
      <c r="K661" s="409">
        <f t="shared" ref="K661:K676" si="39">J661</f>
        <v>0</v>
      </c>
      <c r="L661" s="23"/>
    </row>
    <row r="662" spans="1:12" s="283" customFormat="1" ht="18" x14ac:dyDescent="0.25">
      <c r="A662" s="284"/>
      <c r="B662" s="412"/>
      <c r="C662" s="374"/>
      <c r="D662" s="347" t="s">
        <v>281</v>
      </c>
      <c r="E662" s="270"/>
      <c r="F662" s="270"/>
      <c r="G662" s="270">
        <v>5.54</v>
      </c>
      <c r="H662" s="270"/>
      <c r="I662" s="270">
        <v>1.98</v>
      </c>
      <c r="J662" s="271"/>
      <c r="K662" s="409">
        <f t="shared" si="39"/>
        <v>0</v>
      </c>
      <c r="L662" s="23"/>
    </row>
    <row r="663" spans="1:12" s="283" customFormat="1" ht="18" x14ac:dyDescent="0.25">
      <c r="A663" s="284"/>
      <c r="B663" s="412"/>
      <c r="C663" s="374"/>
      <c r="D663" s="347" t="s">
        <v>282</v>
      </c>
      <c r="E663" s="270"/>
      <c r="F663" s="270"/>
      <c r="G663" s="270">
        <v>5.69</v>
      </c>
      <c r="H663" s="270"/>
      <c r="I663" s="270">
        <v>2.5099999999999998</v>
      </c>
      <c r="J663" s="271"/>
      <c r="K663" s="409">
        <f t="shared" si="39"/>
        <v>0</v>
      </c>
      <c r="L663" s="23"/>
    </row>
    <row r="664" spans="1:12" s="283" customFormat="1" ht="25.5" customHeight="1" x14ac:dyDescent="0.25">
      <c r="A664" s="284"/>
      <c r="B664" s="412"/>
      <c r="C664" s="374"/>
      <c r="D664" s="347" t="s">
        <v>283</v>
      </c>
      <c r="E664" s="270"/>
      <c r="F664" s="270"/>
      <c r="G664" s="270">
        <v>13.679</v>
      </c>
      <c r="H664" s="270"/>
      <c r="I664" s="270">
        <v>9.83</v>
      </c>
      <c r="J664" s="271"/>
      <c r="K664" s="409">
        <f t="shared" si="39"/>
        <v>0</v>
      </c>
      <c r="L664" s="23"/>
    </row>
    <row r="665" spans="1:12" s="283" customFormat="1" ht="18" x14ac:dyDescent="0.25">
      <c r="A665" s="284"/>
      <c r="B665" s="412"/>
      <c r="C665" s="374"/>
      <c r="D665" s="347" t="s">
        <v>325</v>
      </c>
      <c r="E665" s="270"/>
      <c r="F665" s="270"/>
      <c r="G665" s="270">
        <v>15</v>
      </c>
      <c r="H665" s="270"/>
      <c r="I665" s="270">
        <v>13.76</v>
      </c>
      <c r="J665" s="271"/>
      <c r="K665" s="409">
        <f t="shared" si="39"/>
        <v>0</v>
      </c>
      <c r="L665" s="23"/>
    </row>
    <row r="666" spans="1:12" s="283" customFormat="1" ht="18" x14ac:dyDescent="0.25">
      <c r="A666" s="284"/>
      <c r="B666" s="412"/>
      <c r="C666" s="374"/>
      <c r="D666" s="347" t="s">
        <v>284</v>
      </c>
      <c r="E666" s="270"/>
      <c r="F666" s="270"/>
      <c r="G666" s="270">
        <v>8.25</v>
      </c>
      <c r="H666" s="270"/>
      <c r="I666" s="270">
        <v>4.2</v>
      </c>
      <c r="J666" s="271"/>
      <c r="K666" s="409">
        <f t="shared" si="39"/>
        <v>0</v>
      </c>
      <c r="L666" s="23"/>
    </row>
    <row r="667" spans="1:12" s="283" customFormat="1" ht="18" x14ac:dyDescent="0.25">
      <c r="A667" s="284"/>
      <c r="B667" s="412"/>
      <c r="C667" s="374"/>
      <c r="D667" s="347" t="s">
        <v>324</v>
      </c>
      <c r="E667" s="270"/>
      <c r="F667" s="270"/>
      <c r="G667" s="270">
        <v>4.26</v>
      </c>
      <c r="H667" s="270"/>
      <c r="I667" s="270">
        <v>13.33</v>
      </c>
      <c r="J667" s="271"/>
      <c r="K667" s="409">
        <f t="shared" si="39"/>
        <v>0</v>
      </c>
      <c r="L667" s="23"/>
    </row>
    <row r="668" spans="1:12" s="283" customFormat="1" ht="18" x14ac:dyDescent="0.25">
      <c r="A668" s="284"/>
      <c r="B668" s="412"/>
      <c r="C668" s="374"/>
      <c r="D668" s="347" t="s">
        <v>326</v>
      </c>
      <c r="E668" s="270"/>
      <c r="F668" s="270"/>
      <c r="G668" s="270">
        <v>2.2999999999999998</v>
      </c>
      <c r="H668" s="270"/>
      <c r="I668" s="270">
        <v>4.3</v>
      </c>
      <c r="J668" s="271"/>
      <c r="K668" s="409">
        <f t="shared" si="39"/>
        <v>0</v>
      </c>
      <c r="L668" s="23"/>
    </row>
    <row r="669" spans="1:12" s="283" customFormat="1" ht="18" x14ac:dyDescent="0.25">
      <c r="A669" s="284"/>
      <c r="B669" s="412"/>
      <c r="C669" s="374"/>
      <c r="D669" s="347" t="s">
        <v>238</v>
      </c>
      <c r="E669" s="270"/>
      <c r="F669" s="270"/>
      <c r="G669" s="270">
        <v>11.423</v>
      </c>
      <c r="H669" s="270"/>
      <c r="I669" s="270">
        <v>6.65</v>
      </c>
      <c r="J669" s="271"/>
      <c r="K669" s="409">
        <f t="shared" si="39"/>
        <v>0</v>
      </c>
      <c r="L669" s="23"/>
    </row>
    <row r="670" spans="1:12" s="283" customFormat="1" ht="18" x14ac:dyDescent="0.25">
      <c r="A670" s="284"/>
      <c r="B670" s="412"/>
      <c r="C670" s="374"/>
      <c r="D670" s="347" t="s">
        <v>285</v>
      </c>
      <c r="E670" s="270"/>
      <c r="F670" s="270"/>
      <c r="G670" s="270">
        <v>26.32</v>
      </c>
      <c r="H670" s="270"/>
      <c r="I670" s="270">
        <v>41.56</v>
      </c>
      <c r="J670" s="271">
        <v>1</v>
      </c>
      <c r="K670" s="409">
        <f t="shared" si="39"/>
        <v>1</v>
      </c>
      <c r="L670" s="23"/>
    </row>
    <row r="671" spans="1:12" s="283" customFormat="1" ht="18" x14ac:dyDescent="0.25">
      <c r="A671" s="284"/>
      <c r="B671" s="412"/>
      <c r="C671" s="374"/>
      <c r="D671" s="347" t="s">
        <v>323</v>
      </c>
      <c r="E671" s="270"/>
      <c r="F671" s="270"/>
      <c r="G671" s="270">
        <v>48.85</v>
      </c>
      <c r="H671" s="129"/>
      <c r="I671" s="270">
        <v>102.8</v>
      </c>
      <c r="J671" s="271"/>
      <c r="K671" s="409">
        <f t="shared" si="39"/>
        <v>0</v>
      </c>
      <c r="L671" s="23"/>
    </row>
    <row r="672" spans="1:12" s="283" customFormat="1" ht="18" x14ac:dyDescent="0.25">
      <c r="A672" s="284"/>
      <c r="B672" s="412"/>
      <c r="C672" s="374"/>
      <c r="D672" s="347" t="s">
        <v>322</v>
      </c>
      <c r="E672" s="270"/>
      <c r="F672" s="270"/>
      <c r="G672" s="270">
        <v>12.45</v>
      </c>
      <c r="H672" s="129"/>
      <c r="I672" s="270">
        <v>13.99</v>
      </c>
      <c r="J672" s="271"/>
      <c r="K672" s="409">
        <f t="shared" si="39"/>
        <v>0</v>
      </c>
      <c r="L672" s="23"/>
    </row>
    <row r="673" spans="1:12" s="283" customFormat="1" ht="36" x14ac:dyDescent="0.25">
      <c r="A673" s="284"/>
      <c r="B673" s="412"/>
      <c r="C673" s="374"/>
      <c r="D673" s="347" t="s">
        <v>321</v>
      </c>
      <c r="E673" s="270"/>
      <c r="F673" s="270"/>
      <c r="G673" s="270">
        <v>15.025</v>
      </c>
      <c r="H673" s="270"/>
      <c r="I673" s="270">
        <v>6.12</v>
      </c>
      <c r="J673" s="271"/>
      <c r="K673" s="409">
        <f t="shared" si="39"/>
        <v>0</v>
      </c>
      <c r="L673" s="23"/>
    </row>
    <row r="674" spans="1:12" s="283" customFormat="1" ht="18" x14ac:dyDescent="0.25">
      <c r="A674" s="284"/>
      <c r="B674" s="412"/>
      <c r="C674" s="374"/>
      <c r="D674" s="347" t="s">
        <v>320</v>
      </c>
      <c r="E674" s="270"/>
      <c r="F674" s="270"/>
      <c r="G674" s="270">
        <v>8.74</v>
      </c>
      <c r="H674" s="270"/>
      <c r="I674" s="270">
        <v>7.57</v>
      </c>
      <c r="J674" s="271"/>
      <c r="K674" s="409">
        <f t="shared" si="39"/>
        <v>0</v>
      </c>
      <c r="L674" s="23"/>
    </row>
    <row r="675" spans="1:12" s="283" customFormat="1" ht="18" x14ac:dyDescent="0.25">
      <c r="A675" s="284"/>
      <c r="B675" s="412"/>
      <c r="C675" s="374"/>
      <c r="D675" s="347" t="s">
        <v>319</v>
      </c>
      <c r="E675" s="270"/>
      <c r="F675" s="270"/>
      <c r="G675" s="270">
        <v>12.01</v>
      </c>
      <c r="H675" s="270"/>
      <c r="I675" s="270">
        <v>10.1</v>
      </c>
      <c r="J675" s="271"/>
      <c r="K675" s="409">
        <f t="shared" si="39"/>
        <v>0</v>
      </c>
      <c r="L675" s="23"/>
    </row>
    <row r="676" spans="1:12" s="283" customFormat="1" ht="18" x14ac:dyDescent="0.25">
      <c r="A676" s="284"/>
      <c r="B676" s="412"/>
      <c r="C676" s="374"/>
      <c r="D676" s="347" t="s">
        <v>286</v>
      </c>
      <c r="E676" s="270"/>
      <c r="F676" s="270"/>
      <c r="G676" s="270">
        <v>47.3</v>
      </c>
      <c r="H676" s="270"/>
      <c r="I676" s="270">
        <v>102.02</v>
      </c>
      <c r="J676" s="271"/>
      <c r="K676" s="409">
        <f t="shared" si="39"/>
        <v>0</v>
      </c>
      <c r="L676" s="23"/>
    </row>
    <row r="677" spans="1:12" s="283" customFormat="1" ht="18" x14ac:dyDescent="0.25">
      <c r="A677" s="284"/>
      <c r="B677" s="412"/>
      <c r="C677" s="374"/>
      <c r="D677" s="347"/>
      <c r="E677" s="270"/>
      <c r="F677" s="270"/>
      <c r="G677" s="270"/>
      <c r="H677" s="270"/>
      <c r="I677" s="270"/>
      <c r="J677" s="271"/>
      <c r="K677" s="410">
        <f>SUM(K660:K676)</f>
        <v>1</v>
      </c>
      <c r="L677" s="23"/>
    </row>
    <row r="678" spans="1:12" s="283" customFormat="1" ht="34.5" customHeight="1" x14ac:dyDescent="0.25">
      <c r="A678" s="284"/>
      <c r="B678" s="407" t="str">
        <f>'Planila Orçamentária'!C61</f>
        <v>Pia em aço inox austenítico.</v>
      </c>
      <c r="C678" s="266" t="s">
        <v>120</v>
      </c>
      <c r="D678" s="272"/>
      <c r="E678" s="268"/>
      <c r="F678" s="268"/>
      <c r="G678" s="268"/>
      <c r="H678" s="268"/>
      <c r="I678" s="268"/>
      <c r="J678" s="267"/>
      <c r="K678" s="408"/>
      <c r="L678" s="23"/>
    </row>
    <row r="679" spans="1:12" s="283" customFormat="1" ht="36" x14ac:dyDescent="0.25">
      <c r="A679" s="284"/>
      <c r="B679" s="415"/>
      <c r="C679" s="269"/>
      <c r="D679" s="347" t="s">
        <v>279</v>
      </c>
      <c r="E679" s="270"/>
      <c r="F679" s="270"/>
      <c r="G679" s="270">
        <v>16.670000000000002</v>
      </c>
      <c r="H679" s="270"/>
      <c r="I679" s="270">
        <v>19.61</v>
      </c>
      <c r="J679" s="271"/>
      <c r="K679" s="409">
        <f>J679</f>
        <v>0</v>
      </c>
      <c r="L679" s="23"/>
    </row>
    <row r="680" spans="1:12" s="283" customFormat="1" ht="18" x14ac:dyDescent="0.25">
      <c r="A680" s="284"/>
      <c r="B680" s="415"/>
      <c r="C680" s="269"/>
      <c r="D680" s="347" t="s">
        <v>280</v>
      </c>
      <c r="E680" s="270"/>
      <c r="F680" s="270"/>
      <c r="G680" s="270">
        <v>21.87</v>
      </c>
      <c r="H680" s="270"/>
      <c r="I680" s="270">
        <v>29.43</v>
      </c>
      <c r="J680" s="271"/>
      <c r="K680" s="409">
        <f t="shared" ref="K680:K695" si="40">J680</f>
        <v>0</v>
      </c>
      <c r="L680" s="23"/>
    </row>
    <row r="681" spans="1:12" s="283" customFormat="1" ht="18" x14ac:dyDescent="0.25">
      <c r="A681" s="284"/>
      <c r="B681" s="415"/>
      <c r="C681" s="269"/>
      <c r="D681" s="347" t="s">
        <v>281</v>
      </c>
      <c r="E681" s="270"/>
      <c r="F681" s="270"/>
      <c r="G681" s="270">
        <v>5.54</v>
      </c>
      <c r="H681" s="270"/>
      <c r="I681" s="270">
        <v>1.98</v>
      </c>
      <c r="J681" s="271"/>
      <c r="K681" s="409">
        <f t="shared" si="40"/>
        <v>0</v>
      </c>
      <c r="L681" s="23"/>
    </row>
    <row r="682" spans="1:12" s="283" customFormat="1" ht="18" x14ac:dyDescent="0.25">
      <c r="A682" s="284"/>
      <c r="B682" s="415"/>
      <c r="C682" s="269"/>
      <c r="D682" s="347" t="s">
        <v>282</v>
      </c>
      <c r="E682" s="270"/>
      <c r="F682" s="270"/>
      <c r="G682" s="270">
        <v>5.69</v>
      </c>
      <c r="H682" s="270"/>
      <c r="I682" s="270">
        <v>2.5099999999999998</v>
      </c>
      <c r="J682" s="271"/>
      <c r="K682" s="409">
        <f t="shared" si="40"/>
        <v>0</v>
      </c>
      <c r="L682" s="23"/>
    </row>
    <row r="683" spans="1:12" s="283" customFormat="1" ht="21" customHeight="1" x14ac:dyDescent="0.25">
      <c r="A683" s="284"/>
      <c r="B683" s="415"/>
      <c r="C683" s="269"/>
      <c r="D683" s="347" t="s">
        <v>283</v>
      </c>
      <c r="E683" s="270"/>
      <c r="F683" s="270"/>
      <c r="G683" s="270">
        <v>13.679</v>
      </c>
      <c r="H683" s="270"/>
      <c r="I683" s="270">
        <v>9.83</v>
      </c>
      <c r="J683" s="271"/>
      <c r="K683" s="409">
        <f t="shared" si="40"/>
        <v>0</v>
      </c>
      <c r="L683" s="23"/>
    </row>
    <row r="684" spans="1:12" s="283" customFormat="1" ht="18" x14ac:dyDescent="0.25">
      <c r="A684" s="284"/>
      <c r="B684" s="415"/>
      <c r="C684" s="269"/>
      <c r="D684" s="347" t="s">
        <v>325</v>
      </c>
      <c r="E684" s="270"/>
      <c r="F684" s="270"/>
      <c r="G684" s="270">
        <v>15</v>
      </c>
      <c r="H684" s="270"/>
      <c r="I684" s="270">
        <v>13.76</v>
      </c>
      <c r="J684" s="271"/>
      <c r="K684" s="409">
        <f t="shared" si="40"/>
        <v>0</v>
      </c>
      <c r="L684" s="23"/>
    </row>
    <row r="685" spans="1:12" s="283" customFormat="1" ht="18" x14ac:dyDescent="0.25">
      <c r="A685" s="284"/>
      <c r="B685" s="415"/>
      <c r="C685" s="269"/>
      <c r="D685" s="347" t="s">
        <v>284</v>
      </c>
      <c r="E685" s="270"/>
      <c r="F685" s="270"/>
      <c r="G685" s="270">
        <v>8.25</v>
      </c>
      <c r="H685" s="270"/>
      <c r="I685" s="270">
        <v>4.2</v>
      </c>
      <c r="J685" s="271"/>
      <c r="K685" s="409">
        <f t="shared" si="40"/>
        <v>0</v>
      </c>
      <c r="L685" s="23"/>
    </row>
    <row r="686" spans="1:12" s="283" customFormat="1" ht="18" x14ac:dyDescent="0.25">
      <c r="A686" s="284"/>
      <c r="B686" s="415"/>
      <c r="C686" s="269"/>
      <c r="D686" s="347" t="s">
        <v>324</v>
      </c>
      <c r="E686" s="270"/>
      <c r="F686" s="270"/>
      <c r="G686" s="270">
        <v>4.26</v>
      </c>
      <c r="H686" s="270"/>
      <c r="I686" s="270">
        <v>13.33</v>
      </c>
      <c r="J686" s="271"/>
      <c r="K686" s="409">
        <f t="shared" si="40"/>
        <v>0</v>
      </c>
      <c r="L686" s="23"/>
    </row>
    <row r="687" spans="1:12" s="283" customFormat="1" ht="18" x14ac:dyDescent="0.25">
      <c r="A687" s="284"/>
      <c r="B687" s="415"/>
      <c r="C687" s="269"/>
      <c r="D687" s="347" t="s">
        <v>326</v>
      </c>
      <c r="E687" s="270"/>
      <c r="F687" s="270"/>
      <c r="G687" s="270">
        <v>2.2999999999999998</v>
      </c>
      <c r="H687" s="270"/>
      <c r="I687" s="270">
        <v>4.3</v>
      </c>
      <c r="J687" s="271"/>
      <c r="K687" s="409">
        <f t="shared" si="40"/>
        <v>0</v>
      </c>
      <c r="L687" s="23"/>
    </row>
    <row r="688" spans="1:12" s="283" customFormat="1" ht="18" x14ac:dyDescent="0.25">
      <c r="A688" s="284"/>
      <c r="B688" s="415"/>
      <c r="C688" s="269"/>
      <c r="D688" s="347" t="s">
        <v>238</v>
      </c>
      <c r="E688" s="270"/>
      <c r="F688" s="270"/>
      <c r="G688" s="270">
        <v>11.423</v>
      </c>
      <c r="H688" s="270"/>
      <c r="I688" s="270">
        <v>6.65</v>
      </c>
      <c r="J688" s="271"/>
      <c r="K688" s="409">
        <f t="shared" si="40"/>
        <v>0</v>
      </c>
      <c r="L688" s="23"/>
    </row>
    <row r="689" spans="1:12" s="283" customFormat="1" ht="18" x14ac:dyDescent="0.25">
      <c r="A689" s="284"/>
      <c r="B689" s="415"/>
      <c r="C689" s="269"/>
      <c r="D689" s="347" t="s">
        <v>285</v>
      </c>
      <c r="E689" s="270"/>
      <c r="F689" s="270"/>
      <c r="G689" s="270">
        <v>26.32</v>
      </c>
      <c r="H689" s="270"/>
      <c r="I689" s="270">
        <v>41.56</v>
      </c>
      <c r="J689" s="271">
        <v>1</v>
      </c>
      <c r="K689" s="409">
        <f t="shared" si="40"/>
        <v>1</v>
      </c>
      <c r="L689" s="23"/>
    </row>
    <row r="690" spans="1:12" s="283" customFormat="1" ht="18" x14ac:dyDescent="0.25">
      <c r="A690" s="284"/>
      <c r="B690" s="415"/>
      <c r="C690" s="269"/>
      <c r="D690" s="347" t="s">
        <v>323</v>
      </c>
      <c r="E690" s="270"/>
      <c r="F690" s="270"/>
      <c r="G690" s="270">
        <v>48.85</v>
      </c>
      <c r="H690" s="129"/>
      <c r="I690" s="270">
        <v>102.8</v>
      </c>
      <c r="J690" s="271"/>
      <c r="K690" s="409">
        <f t="shared" si="40"/>
        <v>0</v>
      </c>
      <c r="L690" s="23"/>
    </row>
    <row r="691" spans="1:12" s="283" customFormat="1" ht="18" x14ac:dyDescent="0.25">
      <c r="A691" s="284"/>
      <c r="B691" s="415"/>
      <c r="C691" s="269"/>
      <c r="D691" s="347" t="s">
        <v>322</v>
      </c>
      <c r="E691" s="270"/>
      <c r="F691" s="270"/>
      <c r="G691" s="270">
        <v>12.45</v>
      </c>
      <c r="H691" s="129"/>
      <c r="I691" s="270">
        <v>13.99</v>
      </c>
      <c r="J691" s="271"/>
      <c r="K691" s="409">
        <f t="shared" si="40"/>
        <v>0</v>
      </c>
      <c r="L691" s="23"/>
    </row>
    <row r="692" spans="1:12" s="283" customFormat="1" ht="36" x14ac:dyDescent="0.25">
      <c r="A692" s="284"/>
      <c r="B692" s="415"/>
      <c r="C692" s="269"/>
      <c r="D692" s="347" t="s">
        <v>321</v>
      </c>
      <c r="E692" s="270"/>
      <c r="F692" s="270"/>
      <c r="G692" s="270">
        <v>15.025</v>
      </c>
      <c r="H692" s="270"/>
      <c r="I692" s="270">
        <v>6.12</v>
      </c>
      <c r="J692" s="271"/>
      <c r="K692" s="409">
        <f t="shared" si="40"/>
        <v>0</v>
      </c>
      <c r="L692" s="23"/>
    </row>
    <row r="693" spans="1:12" s="283" customFormat="1" ht="18" x14ac:dyDescent="0.25">
      <c r="A693" s="284"/>
      <c r="B693" s="415"/>
      <c r="C693" s="269"/>
      <c r="D693" s="347" t="s">
        <v>320</v>
      </c>
      <c r="E693" s="270"/>
      <c r="F693" s="270"/>
      <c r="G693" s="270">
        <v>8.74</v>
      </c>
      <c r="H693" s="270"/>
      <c r="I693" s="270">
        <v>7.57</v>
      </c>
      <c r="J693" s="271"/>
      <c r="K693" s="409">
        <f t="shared" si="40"/>
        <v>0</v>
      </c>
      <c r="L693" s="23"/>
    </row>
    <row r="694" spans="1:12" s="283" customFormat="1" ht="18" x14ac:dyDescent="0.25">
      <c r="A694" s="284"/>
      <c r="B694" s="415"/>
      <c r="C694" s="269"/>
      <c r="D694" s="347" t="s">
        <v>319</v>
      </c>
      <c r="E694" s="270"/>
      <c r="F694" s="270"/>
      <c r="G694" s="270">
        <v>12.01</v>
      </c>
      <c r="H694" s="270"/>
      <c r="I694" s="270">
        <v>10.1</v>
      </c>
      <c r="J694" s="271"/>
      <c r="K694" s="409">
        <f t="shared" si="40"/>
        <v>0</v>
      </c>
      <c r="L694" s="23"/>
    </row>
    <row r="695" spans="1:12" s="283" customFormat="1" ht="18" x14ac:dyDescent="0.25">
      <c r="A695" s="284"/>
      <c r="B695" s="415"/>
      <c r="C695" s="269"/>
      <c r="D695" s="347" t="s">
        <v>286</v>
      </c>
      <c r="E695" s="270"/>
      <c r="F695" s="270"/>
      <c r="G695" s="270">
        <v>47.3</v>
      </c>
      <c r="H695" s="270"/>
      <c r="I695" s="270">
        <v>102.02</v>
      </c>
      <c r="J695" s="271"/>
      <c r="K695" s="409">
        <f t="shared" si="40"/>
        <v>0</v>
      </c>
      <c r="L695" s="23"/>
    </row>
    <row r="696" spans="1:12" s="283" customFormat="1" ht="18" x14ac:dyDescent="0.25">
      <c r="A696" s="284"/>
      <c r="B696" s="415"/>
      <c r="C696" s="269"/>
      <c r="D696" s="347"/>
      <c r="E696" s="270"/>
      <c r="F696" s="270"/>
      <c r="G696" s="270"/>
      <c r="H696" s="270"/>
      <c r="I696" s="270"/>
      <c r="J696" s="271"/>
      <c r="K696" s="410">
        <f>SUM(K679:K695)</f>
        <v>1</v>
      </c>
      <c r="L696" s="23"/>
    </row>
    <row r="697" spans="1:12" ht="18" x14ac:dyDescent="0.25">
      <c r="A697" s="284"/>
      <c r="B697" s="413" t="s">
        <v>52</v>
      </c>
      <c r="C697" s="350"/>
      <c r="D697" s="349"/>
      <c r="E697" s="349"/>
      <c r="F697" s="350"/>
      <c r="G697" s="349"/>
      <c r="H697" s="351"/>
      <c r="I697" s="351"/>
      <c r="J697" s="351"/>
      <c r="K697" s="414"/>
    </row>
    <row r="698" spans="1:12" s="283" customFormat="1" ht="36" x14ac:dyDescent="0.25">
      <c r="A698" s="284"/>
      <c r="B698" s="407" t="str">
        <f>'Planila Orçamentária'!C63</f>
        <v xml:space="preserve">Emassamento com massa PVA para paredes internas, uma demão </v>
      </c>
      <c r="C698" s="266" t="s">
        <v>16</v>
      </c>
      <c r="D698" s="272"/>
      <c r="E698" s="268"/>
      <c r="F698" s="268"/>
      <c r="G698" s="268"/>
      <c r="H698" s="268"/>
      <c r="I698" s="268"/>
      <c r="J698" s="267"/>
      <c r="K698" s="408"/>
      <c r="L698" s="23"/>
    </row>
    <row r="699" spans="1:12" s="283" customFormat="1" ht="36" x14ac:dyDescent="0.25">
      <c r="A699" s="284"/>
      <c r="B699" s="412"/>
      <c r="C699" s="374"/>
      <c r="D699" s="347" t="s">
        <v>279</v>
      </c>
      <c r="E699" s="270"/>
      <c r="F699" s="270"/>
      <c r="G699" s="270">
        <v>16.670000000000002</v>
      </c>
      <c r="H699" s="270">
        <v>3</v>
      </c>
      <c r="I699" s="270">
        <v>19.61</v>
      </c>
      <c r="J699" s="271"/>
      <c r="K699" s="409">
        <f>ROUND(G699*H699,2)</f>
        <v>50.01</v>
      </c>
      <c r="L699" s="23"/>
    </row>
    <row r="700" spans="1:12" s="283" customFormat="1" ht="18" x14ac:dyDescent="0.25">
      <c r="A700" s="284"/>
      <c r="B700" s="412"/>
      <c r="C700" s="374"/>
      <c r="D700" s="347" t="s">
        <v>280</v>
      </c>
      <c r="E700" s="270"/>
      <c r="F700" s="270"/>
      <c r="G700" s="270">
        <v>21.87</v>
      </c>
      <c r="H700" s="270">
        <v>3</v>
      </c>
      <c r="I700" s="270">
        <v>29.43</v>
      </c>
      <c r="J700" s="271"/>
      <c r="K700" s="409">
        <f t="shared" ref="K700:K715" si="41">ROUND(G700*H700,2)</f>
        <v>65.61</v>
      </c>
      <c r="L700" s="23"/>
    </row>
    <row r="701" spans="1:12" s="283" customFormat="1" ht="18" x14ac:dyDescent="0.25">
      <c r="A701" s="284"/>
      <c r="B701" s="412"/>
      <c r="C701" s="374"/>
      <c r="D701" s="347" t="s">
        <v>281</v>
      </c>
      <c r="E701" s="270"/>
      <c r="F701" s="270"/>
      <c r="G701" s="270">
        <v>5.54</v>
      </c>
      <c r="H701" s="270">
        <v>3</v>
      </c>
      <c r="I701" s="270">
        <v>1.98</v>
      </c>
      <c r="J701" s="271"/>
      <c r="K701" s="409">
        <f t="shared" si="41"/>
        <v>16.62</v>
      </c>
      <c r="L701" s="23"/>
    </row>
    <row r="702" spans="1:12" s="283" customFormat="1" ht="18" x14ac:dyDescent="0.25">
      <c r="A702" s="284"/>
      <c r="B702" s="412"/>
      <c r="C702" s="374"/>
      <c r="D702" s="347" t="s">
        <v>282</v>
      </c>
      <c r="E702" s="270"/>
      <c r="F702" s="270"/>
      <c r="G702" s="270">
        <v>5.69</v>
      </c>
      <c r="H702" s="270">
        <v>3</v>
      </c>
      <c r="I702" s="270">
        <v>2.5099999999999998</v>
      </c>
      <c r="J702" s="271"/>
      <c r="K702" s="409">
        <f t="shared" si="41"/>
        <v>17.07</v>
      </c>
      <c r="L702" s="23"/>
    </row>
    <row r="703" spans="1:12" s="283" customFormat="1" ht="36" x14ac:dyDescent="0.25">
      <c r="A703" s="284"/>
      <c r="B703" s="412"/>
      <c r="C703" s="374"/>
      <c r="D703" s="347" t="s">
        <v>283</v>
      </c>
      <c r="E703" s="270"/>
      <c r="F703" s="270"/>
      <c r="G703" s="270">
        <v>13.679</v>
      </c>
      <c r="H703" s="270">
        <v>3</v>
      </c>
      <c r="I703" s="270">
        <v>9.83</v>
      </c>
      <c r="J703" s="271"/>
      <c r="K703" s="409">
        <f t="shared" si="41"/>
        <v>41.04</v>
      </c>
      <c r="L703" s="23"/>
    </row>
    <row r="704" spans="1:12" s="283" customFormat="1" ht="18" x14ac:dyDescent="0.25">
      <c r="A704" s="284"/>
      <c r="B704" s="412"/>
      <c r="C704" s="374"/>
      <c r="D704" s="347" t="s">
        <v>325</v>
      </c>
      <c r="E704" s="270"/>
      <c r="F704" s="270"/>
      <c r="G704" s="270">
        <v>15</v>
      </c>
      <c r="H704" s="270">
        <v>3</v>
      </c>
      <c r="I704" s="270">
        <v>13.76</v>
      </c>
      <c r="J704" s="271"/>
      <c r="K704" s="409">
        <f t="shared" si="41"/>
        <v>45</v>
      </c>
      <c r="L704" s="23"/>
    </row>
    <row r="705" spans="1:12" s="283" customFormat="1" ht="18" x14ac:dyDescent="0.25">
      <c r="A705" s="284"/>
      <c r="B705" s="412"/>
      <c r="C705" s="374"/>
      <c r="D705" s="347" t="s">
        <v>284</v>
      </c>
      <c r="E705" s="270"/>
      <c r="F705" s="270"/>
      <c r="G705" s="270">
        <v>8.25</v>
      </c>
      <c r="H705" s="270">
        <v>3</v>
      </c>
      <c r="I705" s="270">
        <v>4.2</v>
      </c>
      <c r="J705" s="271"/>
      <c r="K705" s="409">
        <f t="shared" si="41"/>
        <v>24.75</v>
      </c>
      <c r="L705" s="23"/>
    </row>
    <row r="706" spans="1:12" s="283" customFormat="1" ht="18" x14ac:dyDescent="0.25">
      <c r="A706" s="284"/>
      <c r="B706" s="412"/>
      <c r="C706" s="374"/>
      <c r="D706" s="347" t="s">
        <v>324</v>
      </c>
      <c r="E706" s="270"/>
      <c r="F706" s="270"/>
      <c r="G706" s="270">
        <v>4.26</v>
      </c>
      <c r="H706" s="270">
        <v>3</v>
      </c>
      <c r="I706" s="270">
        <v>13.33</v>
      </c>
      <c r="J706" s="271"/>
      <c r="K706" s="409">
        <f t="shared" si="41"/>
        <v>12.78</v>
      </c>
      <c r="L706" s="23"/>
    </row>
    <row r="707" spans="1:12" s="283" customFormat="1" ht="18" x14ac:dyDescent="0.25">
      <c r="A707" s="284"/>
      <c r="B707" s="412"/>
      <c r="C707" s="374"/>
      <c r="D707" s="347" t="s">
        <v>326</v>
      </c>
      <c r="E707" s="270"/>
      <c r="F707" s="270"/>
      <c r="G707" s="270">
        <v>2.2999999999999998</v>
      </c>
      <c r="H707" s="270">
        <v>3</v>
      </c>
      <c r="I707" s="270">
        <v>4.3</v>
      </c>
      <c r="J707" s="271"/>
      <c r="K707" s="409">
        <f t="shared" si="41"/>
        <v>6.9</v>
      </c>
      <c r="L707" s="23"/>
    </row>
    <row r="708" spans="1:12" s="283" customFormat="1" ht="18" x14ac:dyDescent="0.25">
      <c r="A708" s="284"/>
      <c r="B708" s="412"/>
      <c r="C708" s="374"/>
      <c r="D708" s="347" t="s">
        <v>238</v>
      </c>
      <c r="E708" s="270"/>
      <c r="F708" s="270"/>
      <c r="G708" s="270">
        <v>11.423</v>
      </c>
      <c r="H708" s="270">
        <v>3</v>
      </c>
      <c r="I708" s="270">
        <v>6.65</v>
      </c>
      <c r="J708" s="271"/>
      <c r="K708" s="409">
        <f t="shared" si="41"/>
        <v>34.270000000000003</v>
      </c>
      <c r="L708" s="23"/>
    </row>
    <row r="709" spans="1:12" s="283" customFormat="1" ht="18" x14ac:dyDescent="0.25">
      <c r="A709" s="284"/>
      <c r="B709" s="412"/>
      <c r="C709" s="374"/>
      <c r="D709" s="347" t="s">
        <v>285</v>
      </c>
      <c r="E709" s="270"/>
      <c r="F709" s="270"/>
      <c r="G709" s="270">
        <v>26.32</v>
      </c>
      <c r="H709" s="270">
        <v>3</v>
      </c>
      <c r="I709" s="270">
        <v>41.56</v>
      </c>
      <c r="J709" s="271"/>
      <c r="K709" s="409">
        <f t="shared" si="41"/>
        <v>78.959999999999994</v>
      </c>
      <c r="L709" s="23"/>
    </row>
    <row r="710" spans="1:12" s="283" customFormat="1" ht="18" x14ac:dyDescent="0.25">
      <c r="A710" s="284"/>
      <c r="B710" s="412"/>
      <c r="C710" s="374"/>
      <c r="D710" s="347" t="s">
        <v>323</v>
      </c>
      <c r="E710" s="270"/>
      <c r="F710" s="270"/>
      <c r="G710" s="270">
        <v>48.85</v>
      </c>
      <c r="H710" s="270">
        <v>3</v>
      </c>
      <c r="I710" s="270">
        <v>102.8</v>
      </c>
      <c r="J710" s="271"/>
      <c r="K710" s="409">
        <f t="shared" si="41"/>
        <v>146.55000000000001</v>
      </c>
      <c r="L710" s="23"/>
    </row>
    <row r="711" spans="1:12" s="283" customFormat="1" ht="18" x14ac:dyDescent="0.25">
      <c r="A711" s="284"/>
      <c r="B711" s="412"/>
      <c r="C711" s="374"/>
      <c r="D711" s="347" t="s">
        <v>322</v>
      </c>
      <c r="E711" s="270"/>
      <c r="F711" s="270"/>
      <c r="G711" s="270">
        <v>12.45</v>
      </c>
      <c r="H711" s="270">
        <v>3</v>
      </c>
      <c r="I711" s="270">
        <v>13.99</v>
      </c>
      <c r="J711" s="271"/>
      <c r="K711" s="409">
        <f t="shared" si="41"/>
        <v>37.35</v>
      </c>
      <c r="L711" s="23"/>
    </row>
    <row r="712" spans="1:12" s="283" customFormat="1" ht="36" x14ac:dyDescent="0.25">
      <c r="A712" s="284"/>
      <c r="B712" s="412"/>
      <c r="C712" s="374"/>
      <c r="D712" s="347" t="s">
        <v>321</v>
      </c>
      <c r="E712" s="270"/>
      <c r="F712" s="270"/>
      <c r="G712" s="270">
        <v>15.025</v>
      </c>
      <c r="H712" s="270">
        <v>3</v>
      </c>
      <c r="I712" s="270">
        <v>6.12</v>
      </c>
      <c r="J712" s="271"/>
      <c r="K712" s="409">
        <f t="shared" si="41"/>
        <v>45.08</v>
      </c>
      <c r="L712" s="23"/>
    </row>
    <row r="713" spans="1:12" s="283" customFormat="1" ht="18" x14ac:dyDescent="0.25">
      <c r="A713" s="284"/>
      <c r="B713" s="412"/>
      <c r="C713" s="374"/>
      <c r="D713" s="347" t="s">
        <v>320</v>
      </c>
      <c r="E713" s="270"/>
      <c r="F713" s="270"/>
      <c r="G713" s="270">
        <v>8.74</v>
      </c>
      <c r="H713" s="270">
        <v>3</v>
      </c>
      <c r="I713" s="270">
        <v>7.57</v>
      </c>
      <c r="J713" s="271"/>
      <c r="K713" s="409">
        <f t="shared" si="41"/>
        <v>26.22</v>
      </c>
      <c r="L713" s="23"/>
    </row>
    <row r="714" spans="1:12" s="283" customFormat="1" ht="21" customHeight="1" x14ac:dyDescent="0.25">
      <c r="A714" s="284"/>
      <c r="B714" s="412"/>
      <c r="C714" s="374"/>
      <c r="D714" s="347" t="s">
        <v>319</v>
      </c>
      <c r="E714" s="270"/>
      <c r="F714" s="270"/>
      <c r="G714" s="270">
        <v>12.01</v>
      </c>
      <c r="H714" s="270">
        <v>3</v>
      </c>
      <c r="I714" s="270">
        <v>10.1</v>
      </c>
      <c r="J714" s="271"/>
      <c r="K714" s="409">
        <f t="shared" si="41"/>
        <v>36.03</v>
      </c>
      <c r="L714" s="23"/>
    </row>
    <row r="715" spans="1:12" s="283" customFormat="1" ht="18" x14ac:dyDescent="0.25">
      <c r="A715" s="284"/>
      <c r="B715" s="412"/>
      <c r="C715" s="374"/>
      <c r="D715" s="347" t="s">
        <v>286</v>
      </c>
      <c r="E715" s="270"/>
      <c r="F715" s="270"/>
      <c r="G715" s="270">
        <v>47.3</v>
      </c>
      <c r="H715" s="270">
        <v>3</v>
      </c>
      <c r="I715" s="270">
        <v>102.02</v>
      </c>
      <c r="J715" s="271"/>
      <c r="K715" s="409">
        <f t="shared" si="41"/>
        <v>141.9</v>
      </c>
      <c r="L715" s="23"/>
    </row>
    <row r="716" spans="1:12" s="283" customFormat="1" ht="18" x14ac:dyDescent="0.25">
      <c r="A716" s="284"/>
      <c r="B716" s="412"/>
      <c r="C716" s="374"/>
      <c r="D716" s="347"/>
      <c r="E716" s="270"/>
      <c r="F716" s="270"/>
      <c r="G716" s="270"/>
      <c r="H716" s="270"/>
      <c r="I716" s="270"/>
      <c r="J716" s="271"/>
      <c r="K716" s="410">
        <f>SUM(K699:K715)</f>
        <v>826.14</v>
      </c>
      <c r="L716" s="23"/>
    </row>
    <row r="717" spans="1:12" s="283" customFormat="1" ht="36" x14ac:dyDescent="0.25">
      <c r="A717" s="284"/>
      <c r="B717" s="407" t="str">
        <f>'Planila Orçamentária'!C64</f>
        <v xml:space="preserve">Pintura latex acrílica para ambinetes internos, duas demãos </v>
      </c>
      <c r="C717" s="266" t="s">
        <v>16</v>
      </c>
      <c r="D717" s="272"/>
      <c r="E717" s="268"/>
      <c r="F717" s="268"/>
      <c r="G717" s="268"/>
      <c r="H717" s="268"/>
      <c r="I717" s="268"/>
      <c r="J717" s="267"/>
      <c r="K717" s="408"/>
      <c r="L717" s="23"/>
    </row>
    <row r="718" spans="1:12" s="283" customFormat="1" ht="36" x14ac:dyDescent="0.25">
      <c r="A718" s="284"/>
      <c r="B718" s="412"/>
      <c r="C718" s="374"/>
      <c r="D718" s="347" t="s">
        <v>279</v>
      </c>
      <c r="E718" s="270"/>
      <c r="F718" s="270"/>
      <c r="G718" s="270">
        <v>16.670000000000002</v>
      </c>
      <c r="H718" s="270">
        <v>3</v>
      </c>
      <c r="I718" s="270">
        <v>19.61</v>
      </c>
      <c r="J718" s="271"/>
      <c r="K718" s="409">
        <f>ROUND(G718*H718,2)</f>
        <v>50.01</v>
      </c>
      <c r="L718" s="23"/>
    </row>
    <row r="719" spans="1:12" s="283" customFormat="1" ht="18" x14ac:dyDescent="0.25">
      <c r="A719" s="284"/>
      <c r="B719" s="412"/>
      <c r="C719" s="374"/>
      <c r="D719" s="347" t="s">
        <v>280</v>
      </c>
      <c r="E719" s="270"/>
      <c r="F719" s="270"/>
      <c r="G719" s="270">
        <v>21.87</v>
      </c>
      <c r="H719" s="270">
        <v>3</v>
      </c>
      <c r="I719" s="270">
        <v>29.43</v>
      </c>
      <c r="J719" s="271"/>
      <c r="K719" s="409">
        <f t="shared" ref="K719:K734" si="42">ROUND(G719*H719,2)</f>
        <v>65.61</v>
      </c>
      <c r="L719" s="23"/>
    </row>
    <row r="720" spans="1:12" s="283" customFormat="1" ht="18" x14ac:dyDescent="0.25">
      <c r="A720" s="284"/>
      <c r="B720" s="412"/>
      <c r="C720" s="374"/>
      <c r="D720" s="347" t="s">
        <v>281</v>
      </c>
      <c r="E720" s="270"/>
      <c r="F720" s="270"/>
      <c r="G720" s="270">
        <v>5.54</v>
      </c>
      <c r="H720" s="270">
        <v>3</v>
      </c>
      <c r="I720" s="270">
        <v>1.98</v>
      </c>
      <c r="J720" s="271"/>
      <c r="K720" s="409">
        <f t="shared" si="42"/>
        <v>16.62</v>
      </c>
      <c r="L720" s="23"/>
    </row>
    <row r="721" spans="1:12" s="283" customFormat="1" ht="18" x14ac:dyDescent="0.25">
      <c r="A721" s="284"/>
      <c r="B721" s="412"/>
      <c r="C721" s="374"/>
      <c r="D721" s="347" t="s">
        <v>282</v>
      </c>
      <c r="E721" s="270"/>
      <c r="F721" s="270"/>
      <c r="G721" s="270">
        <v>5.69</v>
      </c>
      <c r="H721" s="270">
        <v>3</v>
      </c>
      <c r="I721" s="270">
        <v>2.5099999999999998</v>
      </c>
      <c r="J721" s="271"/>
      <c r="K721" s="409">
        <f t="shared" si="42"/>
        <v>17.07</v>
      </c>
      <c r="L721" s="23"/>
    </row>
    <row r="722" spans="1:12" s="283" customFormat="1" ht="36" x14ac:dyDescent="0.25">
      <c r="A722" s="284"/>
      <c r="B722" s="412"/>
      <c r="C722" s="374"/>
      <c r="D722" s="347" t="s">
        <v>283</v>
      </c>
      <c r="E722" s="270"/>
      <c r="F722" s="270"/>
      <c r="G722" s="270">
        <v>13.679</v>
      </c>
      <c r="H722" s="270">
        <v>3</v>
      </c>
      <c r="I722" s="270">
        <v>9.83</v>
      </c>
      <c r="J722" s="271"/>
      <c r="K722" s="409">
        <f t="shared" si="42"/>
        <v>41.04</v>
      </c>
      <c r="L722" s="23"/>
    </row>
    <row r="723" spans="1:12" s="283" customFormat="1" ht="18" x14ac:dyDescent="0.25">
      <c r="A723" s="284"/>
      <c r="B723" s="412"/>
      <c r="C723" s="374"/>
      <c r="D723" s="347" t="s">
        <v>325</v>
      </c>
      <c r="E723" s="270"/>
      <c r="F723" s="270"/>
      <c r="G723" s="270">
        <v>15</v>
      </c>
      <c r="H723" s="270">
        <v>3</v>
      </c>
      <c r="I723" s="270">
        <v>13.76</v>
      </c>
      <c r="J723" s="271"/>
      <c r="K723" s="409">
        <f t="shared" si="42"/>
        <v>45</v>
      </c>
      <c r="L723" s="23"/>
    </row>
    <row r="724" spans="1:12" s="283" customFormat="1" ht="18" x14ac:dyDescent="0.25">
      <c r="A724" s="284"/>
      <c r="B724" s="412"/>
      <c r="C724" s="374"/>
      <c r="D724" s="347" t="s">
        <v>284</v>
      </c>
      <c r="E724" s="270"/>
      <c r="F724" s="270"/>
      <c r="G724" s="270">
        <v>8.25</v>
      </c>
      <c r="H724" s="270">
        <v>3</v>
      </c>
      <c r="I724" s="270">
        <v>4.2</v>
      </c>
      <c r="J724" s="271"/>
      <c r="K724" s="409">
        <f t="shared" si="42"/>
        <v>24.75</v>
      </c>
      <c r="L724" s="23"/>
    </row>
    <row r="725" spans="1:12" s="283" customFormat="1" ht="18" x14ac:dyDescent="0.25">
      <c r="A725" s="284"/>
      <c r="B725" s="412"/>
      <c r="C725" s="374"/>
      <c r="D725" s="347" t="s">
        <v>324</v>
      </c>
      <c r="E725" s="270"/>
      <c r="F725" s="270"/>
      <c r="G725" s="270">
        <v>4.26</v>
      </c>
      <c r="H725" s="270">
        <v>3</v>
      </c>
      <c r="I725" s="270">
        <v>13.33</v>
      </c>
      <c r="J725" s="271"/>
      <c r="K725" s="409">
        <f t="shared" si="42"/>
        <v>12.78</v>
      </c>
      <c r="L725" s="23"/>
    </row>
    <row r="726" spans="1:12" s="283" customFormat="1" ht="18" x14ac:dyDescent="0.25">
      <c r="A726" s="284"/>
      <c r="B726" s="412"/>
      <c r="C726" s="374"/>
      <c r="D726" s="347" t="s">
        <v>326</v>
      </c>
      <c r="E726" s="270"/>
      <c r="F726" s="270"/>
      <c r="G726" s="270">
        <v>2.2999999999999998</v>
      </c>
      <c r="H726" s="270">
        <v>3</v>
      </c>
      <c r="I726" s="270">
        <v>4.3</v>
      </c>
      <c r="J726" s="271"/>
      <c r="K726" s="409">
        <f t="shared" si="42"/>
        <v>6.9</v>
      </c>
      <c r="L726" s="23"/>
    </row>
    <row r="727" spans="1:12" s="283" customFormat="1" ht="18" x14ac:dyDescent="0.25">
      <c r="A727" s="284"/>
      <c r="B727" s="412"/>
      <c r="C727" s="374"/>
      <c r="D727" s="347" t="s">
        <v>238</v>
      </c>
      <c r="E727" s="270"/>
      <c r="F727" s="270"/>
      <c r="G727" s="270">
        <v>11.423</v>
      </c>
      <c r="H727" s="270">
        <v>3</v>
      </c>
      <c r="I727" s="270">
        <v>6.65</v>
      </c>
      <c r="J727" s="271"/>
      <c r="K727" s="409">
        <f t="shared" si="42"/>
        <v>34.270000000000003</v>
      </c>
      <c r="L727" s="23"/>
    </row>
    <row r="728" spans="1:12" s="283" customFormat="1" ht="18" x14ac:dyDescent="0.25">
      <c r="A728" s="284"/>
      <c r="B728" s="412"/>
      <c r="C728" s="374"/>
      <c r="D728" s="347" t="s">
        <v>285</v>
      </c>
      <c r="E728" s="270"/>
      <c r="F728" s="270"/>
      <c r="G728" s="270">
        <v>26.32</v>
      </c>
      <c r="H728" s="270">
        <v>3</v>
      </c>
      <c r="I728" s="270">
        <v>41.56</v>
      </c>
      <c r="J728" s="271"/>
      <c r="K728" s="409">
        <f t="shared" si="42"/>
        <v>78.959999999999994</v>
      </c>
      <c r="L728" s="23"/>
    </row>
    <row r="729" spans="1:12" s="283" customFormat="1" ht="18" x14ac:dyDescent="0.25">
      <c r="A729" s="284"/>
      <c r="B729" s="412"/>
      <c r="C729" s="374"/>
      <c r="D729" s="347" t="s">
        <v>323</v>
      </c>
      <c r="E729" s="270"/>
      <c r="F729" s="270"/>
      <c r="G729" s="270">
        <v>48.85</v>
      </c>
      <c r="H729" s="270">
        <v>3</v>
      </c>
      <c r="I729" s="270">
        <v>102.8</v>
      </c>
      <c r="J729" s="271"/>
      <c r="K729" s="409">
        <f t="shared" si="42"/>
        <v>146.55000000000001</v>
      </c>
      <c r="L729" s="23"/>
    </row>
    <row r="730" spans="1:12" s="283" customFormat="1" ht="18" x14ac:dyDescent="0.25">
      <c r="A730" s="284"/>
      <c r="B730" s="412"/>
      <c r="C730" s="374"/>
      <c r="D730" s="347" t="s">
        <v>322</v>
      </c>
      <c r="E730" s="270"/>
      <c r="F730" s="270"/>
      <c r="G730" s="270">
        <v>12.45</v>
      </c>
      <c r="H730" s="270">
        <v>3</v>
      </c>
      <c r="I730" s="270">
        <v>13.99</v>
      </c>
      <c r="J730" s="271"/>
      <c r="K730" s="409">
        <f t="shared" si="42"/>
        <v>37.35</v>
      </c>
      <c r="L730" s="23"/>
    </row>
    <row r="731" spans="1:12" s="283" customFormat="1" ht="36" x14ac:dyDescent="0.25">
      <c r="A731" s="284"/>
      <c r="B731" s="412"/>
      <c r="C731" s="374"/>
      <c r="D731" s="347" t="s">
        <v>321</v>
      </c>
      <c r="E731" s="270"/>
      <c r="F731" s="270"/>
      <c r="G731" s="270">
        <v>15.025</v>
      </c>
      <c r="H731" s="270">
        <v>3</v>
      </c>
      <c r="I731" s="270">
        <v>6.12</v>
      </c>
      <c r="J731" s="271"/>
      <c r="K731" s="409">
        <f t="shared" si="42"/>
        <v>45.08</v>
      </c>
      <c r="L731" s="23"/>
    </row>
    <row r="732" spans="1:12" s="283" customFormat="1" ht="18" x14ac:dyDescent="0.25">
      <c r="A732" s="284"/>
      <c r="B732" s="412"/>
      <c r="C732" s="374"/>
      <c r="D732" s="347" t="s">
        <v>320</v>
      </c>
      <c r="E732" s="270"/>
      <c r="F732" s="270"/>
      <c r="G732" s="270">
        <v>8.74</v>
      </c>
      <c r="H732" s="270">
        <v>3</v>
      </c>
      <c r="I732" s="270">
        <v>7.57</v>
      </c>
      <c r="J732" s="271"/>
      <c r="K732" s="409">
        <f t="shared" si="42"/>
        <v>26.22</v>
      </c>
      <c r="L732" s="23"/>
    </row>
    <row r="733" spans="1:12" s="283" customFormat="1" ht="18" x14ac:dyDescent="0.25">
      <c r="A733" s="284"/>
      <c r="B733" s="412"/>
      <c r="C733" s="374"/>
      <c r="D733" s="347" t="s">
        <v>319</v>
      </c>
      <c r="E733" s="270"/>
      <c r="F733" s="270"/>
      <c r="G733" s="270">
        <v>12.01</v>
      </c>
      <c r="H733" s="270">
        <v>3</v>
      </c>
      <c r="I733" s="270">
        <v>10.1</v>
      </c>
      <c r="J733" s="271"/>
      <c r="K733" s="409">
        <f t="shared" si="42"/>
        <v>36.03</v>
      </c>
      <c r="L733" s="23"/>
    </row>
    <row r="734" spans="1:12" s="283" customFormat="1" ht="17.25" customHeight="1" x14ac:dyDescent="0.25">
      <c r="A734" s="284"/>
      <c r="B734" s="412"/>
      <c r="C734" s="374"/>
      <c r="D734" s="347" t="s">
        <v>286</v>
      </c>
      <c r="E734" s="270"/>
      <c r="F734" s="270"/>
      <c r="G734" s="270">
        <v>47.3</v>
      </c>
      <c r="H734" s="270">
        <v>3</v>
      </c>
      <c r="I734" s="270">
        <v>102.02</v>
      </c>
      <c r="J734" s="271"/>
      <c r="K734" s="409">
        <f t="shared" si="42"/>
        <v>141.9</v>
      </c>
      <c r="L734" s="23"/>
    </row>
    <row r="735" spans="1:12" s="283" customFormat="1" ht="18" x14ac:dyDescent="0.25">
      <c r="A735" s="284"/>
      <c r="B735" s="412"/>
      <c r="C735" s="374"/>
      <c r="D735" s="347"/>
      <c r="E735" s="270"/>
      <c r="F735" s="270"/>
      <c r="G735" s="270"/>
      <c r="H735" s="270"/>
      <c r="I735" s="270"/>
      <c r="J735" s="271"/>
      <c r="K735" s="410">
        <f>I735+SUM(K718:K734)</f>
        <v>826.14</v>
      </c>
      <c r="L735" s="23"/>
    </row>
    <row r="736" spans="1:12" s="283" customFormat="1" ht="18" x14ac:dyDescent="0.25">
      <c r="A736" s="284"/>
      <c r="B736" s="407" t="str">
        <f>'Planila Orçamentária'!C65</f>
        <v>Fundo selador acrílico, uma demão</v>
      </c>
      <c r="C736" s="266" t="s">
        <v>16</v>
      </c>
      <c r="D736" s="272"/>
      <c r="E736" s="268"/>
      <c r="F736" s="268"/>
      <c r="G736" s="268"/>
      <c r="H736" s="268"/>
      <c r="I736" s="268"/>
      <c r="J736" s="267"/>
      <c r="K736" s="408"/>
      <c r="L736" s="23"/>
    </row>
    <row r="737" spans="1:12" s="283" customFormat="1" ht="36" x14ac:dyDescent="0.25">
      <c r="A737" s="284"/>
      <c r="B737" s="412"/>
      <c r="C737" s="374"/>
      <c r="D737" s="347" t="s">
        <v>279</v>
      </c>
      <c r="E737" s="270"/>
      <c r="F737" s="270"/>
      <c r="G737" s="270">
        <v>16.670000000000002</v>
      </c>
      <c r="H737" s="270">
        <v>3</v>
      </c>
      <c r="I737" s="270">
        <v>19.61</v>
      </c>
      <c r="J737" s="271"/>
      <c r="K737" s="409">
        <f>ROUND(G737*H737,2)</f>
        <v>50.01</v>
      </c>
      <c r="L737" s="23"/>
    </row>
    <row r="738" spans="1:12" s="283" customFormat="1" ht="18" x14ac:dyDescent="0.25">
      <c r="A738" s="284"/>
      <c r="B738" s="412"/>
      <c r="C738" s="374"/>
      <c r="D738" s="347" t="s">
        <v>280</v>
      </c>
      <c r="E738" s="270"/>
      <c r="F738" s="270"/>
      <c r="G738" s="270">
        <v>21.87</v>
      </c>
      <c r="H738" s="270">
        <v>3</v>
      </c>
      <c r="I738" s="270">
        <v>29.43</v>
      </c>
      <c r="J738" s="271"/>
      <c r="K738" s="409">
        <f t="shared" ref="K738:K753" si="43">ROUND(G738*H738,2)</f>
        <v>65.61</v>
      </c>
      <c r="L738" s="23"/>
    </row>
    <row r="739" spans="1:12" s="283" customFormat="1" ht="18" x14ac:dyDescent="0.25">
      <c r="A739" s="284"/>
      <c r="B739" s="412"/>
      <c r="C739" s="374"/>
      <c r="D739" s="347" t="s">
        <v>281</v>
      </c>
      <c r="E739" s="270"/>
      <c r="F739" s="270"/>
      <c r="G739" s="270">
        <v>5.54</v>
      </c>
      <c r="H739" s="270">
        <v>3</v>
      </c>
      <c r="I739" s="270">
        <v>1.98</v>
      </c>
      <c r="J739" s="271"/>
      <c r="K739" s="409">
        <f t="shared" si="43"/>
        <v>16.62</v>
      </c>
      <c r="L739" s="23"/>
    </row>
    <row r="740" spans="1:12" s="283" customFormat="1" ht="18" x14ac:dyDescent="0.25">
      <c r="A740" s="284"/>
      <c r="B740" s="412"/>
      <c r="C740" s="374"/>
      <c r="D740" s="347" t="s">
        <v>282</v>
      </c>
      <c r="E740" s="270"/>
      <c r="F740" s="270"/>
      <c r="G740" s="270">
        <v>5.69</v>
      </c>
      <c r="H740" s="270">
        <v>3</v>
      </c>
      <c r="I740" s="270">
        <v>2.5099999999999998</v>
      </c>
      <c r="J740" s="271"/>
      <c r="K740" s="409">
        <f t="shared" si="43"/>
        <v>17.07</v>
      </c>
      <c r="L740" s="23"/>
    </row>
    <row r="741" spans="1:12" s="283" customFormat="1" ht="36" x14ac:dyDescent="0.25">
      <c r="A741" s="284"/>
      <c r="B741" s="412"/>
      <c r="C741" s="374"/>
      <c r="D741" s="347" t="s">
        <v>283</v>
      </c>
      <c r="E741" s="270"/>
      <c r="F741" s="270"/>
      <c r="G741" s="270">
        <v>13.679</v>
      </c>
      <c r="H741" s="270">
        <v>3</v>
      </c>
      <c r="I741" s="270">
        <v>9.83</v>
      </c>
      <c r="J741" s="271"/>
      <c r="K741" s="409">
        <f t="shared" si="43"/>
        <v>41.04</v>
      </c>
      <c r="L741" s="23"/>
    </row>
    <row r="742" spans="1:12" s="283" customFormat="1" ht="18" x14ac:dyDescent="0.25">
      <c r="A742" s="284"/>
      <c r="B742" s="412"/>
      <c r="C742" s="374"/>
      <c r="D742" s="347" t="s">
        <v>325</v>
      </c>
      <c r="E742" s="270"/>
      <c r="F742" s="270"/>
      <c r="G742" s="270">
        <v>15</v>
      </c>
      <c r="H742" s="270">
        <v>3</v>
      </c>
      <c r="I742" s="270">
        <v>13.76</v>
      </c>
      <c r="J742" s="271"/>
      <c r="K742" s="409">
        <f t="shared" si="43"/>
        <v>45</v>
      </c>
      <c r="L742" s="23"/>
    </row>
    <row r="743" spans="1:12" s="283" customFormat="1" ht="18" x14ac:dyDescent="0.25">
      <c r="A743" s="284"/>
      <c r="B743" s="412"/>
      <c r="C743" s="374"/>
      <c r="D743" s="347" t="s">
        <v>284</v>
      </c>
      <c r="E743" s="270"/>
      <c r="F743" s="270"/>
      <c r="G743" s="270">
        <v>8.25</v>
      </c>
      <c r="H743" s="270">
        <v>3</v>
      </c>
      <c r="I743" s="270">
        <v>4.2</v>
      </c>
      <c r="J743" s="271"/>
      <c r="K743" s="409">
        <f t="shared" si="43"/>
        <v>24.75</v>
      </c>
      <c r="L743" s="23"/>
    </row>
    <row r="744" spans="1:12" s="283" customFormat="1" ht="18" x14ac:dyDescent="0.25">
      <c r="A744" s="284"/>
      <c r="B744" s="412"/>
      <c r="C744" s="374"/>
      <c r="D744" s="347" t="s">
        <v>324</v>
      </c>
      <c r="E744" s="270"/>
      <c r="F744" s="270"/>
      <c r="G744" s="270">
        <v>4.26</v>
      </c>
      <c r="H744" s="270">
        <v>3</v>
      </c>
      <c r="I744" s="270">
        <v>13.33</v>
      </c>
      <c r="J744" s="271"/>
      <c r="K744" s="409">
        <f t="shared" si="43"/>
        <v>12.78</v>
      </c>
      <c r="L744" s="23"/>
    </row>
    <row r="745" spans="1:12" s="283" customFormat="1" ht="18" x14ac:dyDescent="0.25">
      <c r="A745" s="284"/>
      <c r="B745" s="412"/>
      <c r="C745" s="374"/>
      <c r="D745" s="347" t="s">
        <v>326</v>
      </c>
      <c r="E745" s="270"/>
      <c r="F745" s="270"/>
      <c r="G745" s="270">
        <v>2.2999999999999998</v>
      </c>
      <c r="H745" s="270">
        <v>3</v>
      </c>
      <c r="I745" s="270">
        <v>4.3</v>
      </c>
      <c r="J745" s="271"/>
      <c r="K745" s="409">
        <f t="shared" si="43"/>
        <v>6.9</v>
      </c>
      <c r="L745" s="23"/>
    </row>
    <row r="746" spans="1:12" s="283" customFormat="1" ht="18" x14ac:dyDescent="0.25">
      <c r="A746" s="284"/>
      <c r="B746" s="412"/>
      <c r="C746" s="374"/>
      <c r="D746" s="347" t="s">
        <v>238</v>
      </c>
      <c r="E746" s="270"/>
      <c r="F746" s="270"/>
      <c r="G746" s="270">
        <v>11.423</v>
      </c>
      <c r="H746" s="270">
        <v>3</v>
      </c>
      <c r="I746" s="270">
        <v>6.65</v>
      </c>
      <c r="J746" s="271"/>
      <c r="K746" s="409">
        <f t="shared" si="43"/>
        <v>34.270000000000003</v>
      </c>
      <c r="L746" s="23"/>
    </row>
    <row r="747" spans="1:12" s="283" customFormat="1" ht="18" x14ac:dyDescent="0.25">
      <c r="A747" s="284"/>
      <c r="B747" s="412"/>
      <c r="C747" s="374"/>
      <c r="D747" s="347" t="s">
        <v>285</v>
      </c>
      <c r="E747" s="270"/>
      <c r="F747" s="270"/>
      <c r="G747" s="270">
        <v>26.32</v>
      </c>
      <c r="H747" s="270">
        <v>3</v>
      </c>
      <c r="I747" s="270">
        <v>41.56</v>
      </c>
      <c r="J747" s="271"/>
      <c r="K747" s="409">
        <f t="shared" si="43"/>
        <v>78.959999999999994</v>
      </c>
      <c r="L747" s="23"/>
    </row>
    <row r="748" spans="1:12" s="283" customFormat="1" ht="18" x14ac:dyDescent="0.25">
      <c r="A748" s="284"/>
      <c r="B748" s="412"/>
      <c r="C748" s="374"/>
      <c r="D748" s="347" t="s">
        <v>323</v>
      </c>
      <c r="E748" s="270"/>
      <c r="F748" s="270"/>
      <c r="G748" s="270">
        <v>48.85</v>
      </c>
      <c r="H748" s="270">
        <v>3</v>
      </c>
      <c r="I748" s="270">
        <v>102.8</v>
      </c>
      <c r="J748" s="271"/>
      <c r="K748" s="409">
        <f t="shared" si="43"/>
        <v>146.55000000000001</v>
      </c>
      <c r="L748" s="23"/>
    </row>
    <row r="749" spans="1:12" s="283" customFormat="1" ht="18" x14ac:dyDescent="0.25">
      <c r="A749" s="284"/>
      <c r="B749" s="412"/>
      <c r="C749" s="374"/>
      <c r="D749" s="347" t="s">
        <v>322</v>
      </c>
      <c r="E749" s="270"/>
      <c r="F749" s="270"/>
      <c r="G749" s="270">
        <v>12.45</v>
      </c>
      <c r="H749" s="270">
        <v>3</v>
      </c>
      <c r="I749" s="270">
        <v>13.99</v>
      </c>
      <c r="J749" s="271"/>
      <c r="K749" s="409">
        <f t="shared" si="43"/>
        <v>37.35</v>
      </c>
      <c r="L749" s="23"/>
    </row>
    <row r="750" spans="1:12" s="283" customFormat="1" ht="36" x14ac:dyDescent="0.25">
      <c r="A750" s="284"/>
      <c r="B750" s="412"/>
      <c r="C750" s="374"/>
      <c r="D750" s="347" t="s">
        <v>321</v>
      </c>
      <c r="E750" s="270"/>
      <c r="F750" s="270"/>
      <c r="G750" s="270">
        <v>15.025</v>
      </c>
      <c r="H750" s="270">
        <v>3</v>
      </c>
      <c r="I750" s="270">
        <v>6.12</v>
      </c>
      <c r="J750" s="271"/>
      <c r="K750" s="409">
        <f t="shared" si="43"/>
        <v>45.08</v>
      </c>
      <c r="L750" s="23"/>
    </row>
    <row r="751" spans="1:12" s="283" customFormat="1" ht="18" x14ac:dyDescent="0.25">
      <c r="A751" s="284"/>
      <c r="B751" s="412"/>
      <c r="C751" s="374"/>
      <c r="D751" s="347" t="s">
        <v>320</v>
      </c>
      <c r="E751" s="270"/>
      <c r="F751" s="270"/>
      <c r="G751" s="270">
        <v>8.74</v>
      </c>
      <c r="H751" s="270">
        <v>3</v>
      </c>
      <c r="I751" s="270">
        <v>7.57</v>
      </c>
      <c r="J751" s="271"/>
      <c r="K751" s="409">
        <f t="shared" si="43"/>
        <v>26.22</v>
      </c>
      <c r="L751" s="23"/>
    </row>
    <row r="752" spans="1:12" s="283" customFormat="1" ht="18" x14ac:dyDescent="0.25">
      <c r="A752" s="284"/>
      <c r="B752" s="412"/>
      <c r="C752" s="374"/>
      <c r="D752" s="347" t="s">
        <v>319</v>
      </c>
      <c r="E752" s="270"/>
      <c r="F752" s="270"/>
      <c r="G752" s="270">
        <v>12.01</v>
      </c>
      <c r="H752" s="270">
        <v>3</v>
      </c>
      <c r="I752" s="270">
        <v>10.1</v>
      </c>
      <c r="J752" s="271"/>
      <c r="K752" s="409">
        <f t="shared" si="43"/>
        <v>36.03</v>
      </c>
      <c r="L752" s="23"/>
    </row>
    <row r="753" spans="1:12" s="283" customFormat="1" ht="18" x14ac:dyDescent="0.25">
      <c r="A753" s="284"/>
      <c r="B753" s="412"/>
      <c r="C753" s="374"/>
      <c r="D753" s="347" t="s">
        <v>286</v>
      </c>
      <c r="E753" s="270"/>
      <c r="F753" s="270"/>
      <c r="G753" s="270">
        <v>47.3</v>
      </c>
      <c r="H753" s="270">
        <v>3</v>
      </c>
      <c r="I753" s="270">
        <v>102.02</v>
      </c>
      <c r="J753" s="271"/>
      <c r="K753" s="409">
        <f t="shared" si="43"/>
        <v>141.9</v>
      </c>
      <c r="L753" s="23"/>
    </row>
    <row r="754" spans="1:12" s="283" customFormat="1" ht="18" x14ac:dyDescent="0.25">
      <c r="A754" s="284"/>
      <c r="B754" s="412"/>
      <c r="C754" s="374"/>
      <c r="D754" s="347"/>
      <c r="E754" s="270"/>
      <c r="F754" s="270"/>
      <c r="G754" s="270"/>
      <c r="H754" s="270"/>
      <c r="I754" s="270"/>
      <c r="J754" s="271"/>
      <c r="K754" s="410">
        <f>SUM(K737:K753)</f>
        <v>826.14</v>
      </c>
      <c r="L754" s="23"/>
    </row>
    <row r="755" spans="1:12" s="283" customFormat="1" ht="18" x14ac:dyDescent="0.25">
      <c r="A755" s="284"/>
      <c r="B755" s="413" t="s">
        <v>83</v>
      </c>
      <c r="C755" s="350"/>
      <c r="D755" s="349"/>
      <c r="E755" s="351"/>
      <c r="F755" s="351"/>
      <c r="G755" s="351"/>
      <c r="H755" s="351"/>
      <c r="I755" s="351"/>
      <c r="J755" s="351"/>
      <c r="K755" s="414"/>
      <c r="L755" s="23"/>
    </row>
    <row r="756" spans="1:12" s="283" customFormat="1" ht="88.5" customHeight="1" x14ac:dyDescent="0.25">
      <c r="A756" s="284"/>
      <c r="B756" s="407" t="str">
        <f>'Planila Orçamentária'!C67</f>
        <v>Porta de madeira lisa com proteção radiológica (conforme recomendações do fabricante do equipamento), emassada e pintada com esmalte sintético, cor a definir.</v>
      </c>
      <c r="C756" s="266" t="s">
        <v>120</v>
      </c>
      <c r="D756" s="272"/>
      <c r="E756" s="268"/>
      <c r="F756" s="268"/>
      <c r="G756" s="268"/>
      <c r="H756" s="268"/>
      <c r="I756" s="268"/>
      <c r="J756" s="267"/>
      <c r="K756" s="408"/>
      <c r="L756" s="23"/>
    </row>
    <row r="757" spans="1:12" s="283" customFormat="1" ht="36" x14ac:dyDescent="0.25">
      <c r="A757" s="284"/>
      <c r="B757" s="412"/>
      <c r="C757" s="374"/>
      <c r="D757" s="347" t="s">
        <v>279</v>
      </c>
      <c r="E757" s="270"/>
      <c r="F757" s="270">
        <v>1.2</v>
      </c>
      <c r="G757" s="270"/>
      <c r="H757" s="270">
        <v>2.1</v>
      </c>
      <c r="I757" s="270">
        <f>F757*H757</f>
        <v>2.52</v>
      </c>
      <c r="J757" s="271"/>
      <c r="K757" s="409"/>
      <c r="L757" s="23"/>
    </row>
    <row r="758" spans="1:12" s="283" customFormat="1" ht="18" x14ac:dyDescent="0.25">
      <c r="A758" s="284"/>
      <c r="B758" s="412"/>
      <c r="C758" s="374"/>
      <c r="D758" s="347" t="s">
        <v>280</v>
      </c>
      <c r="E758" s="270"/>
      <c r="F758" s="270">
        <v>1.2</v>
      </c>
      <c r="G758" s="270"/>
      <c r="H758" s="270">
        <v>2.1</v>
      </c>
      <c r="I758" s="270">
        <f t="shared" ref="I758:I773" si="44">F758*H758</f>
        <v>2.52</v>
      </c>
      <c r="J758" s="271">
        <v>1</v>
      </c>
      <c r="K758" s="409">
        <f>J758</f>
        <v>1</v>
      </c>
      <c r="L758" s="23"/>
    </row>
    <row r="759" spans="1:12" s="283" customFormat="1" ht="18" x14ac:dyDescent="0.25">
      <c r="A759" s="284"/>
      <c r="B759" s="412"/>
      <c r="C759" s="374"/>
      <c r="D759" s="347" t="s">
        <v>281</v>
      </c>
      <c r="E759" s="270"/>
      <c r="F759" s="270">
        <v>1.2</v>
      </c>
      <c r="G759" s="270"/>
      <c r="H759" s="270">
        <v>2.1</v>
      </c>
      <c r="I759" s="270">
        <f t="shared" si="44"/>
        <v>2.52</v>
      </c>
      <c r="J759" s="271"/>
      <c r="K759" s="409"/>
      <c r="L759" s="23"/>
    </row>
    <row r="760" spans="1:12" s="283" customFormat="1" ht="18" x14ac:dyDescent="0.25">
      <c r="A760" s="284"/>
      <c r="B760" s="412"/>
      <c r="C760" s="374"/>
      <c r="D760" s="347" t="s">
        <v>282</v>
      </c>
      <c r="E760" s="270"/>
      <c r="F760" s="270">
        <v>1.2</v>
      </c>
      <c r="G760" s="270"/>
      <c r="H760" s="270">
        <v>2.1</v>
      </c>
      <c r="I760" s="270">
        <f t="shared" si="44"/>
        <v>2.52</v>
      </c>
      <c r="J760" s="271"/>
      <c r="K760" s="409"/>
      <c r="L760" s="23"/>
    </row>
    <row r="761" spans="1:12" s="283" customFormat="1" ht="36" x14ac:dyDescent="0.25">
      <c r="A761" s="284"/>
      <c r="B761" s="412"/>
      <c r="C761" s="374"/>
      <c r="D761" s="347" t="s">
        <v>283</v>
      </c>
      <c r="E761" s="270"/>
      <c r="F761" s="270">
        <v>1.2</v>
      </c>
      <c r="G761" s="270"/>
      <c r="H761" s="270">
        <v>2.1</v>
      </c>
      <c r="I761" s="270">
        <f t="shared" si="44"/>
        <v>2.52</v>
      </c>
      <c r="J761" s="271"/>
      <c r="K761" s="409"/>
      <c r="L761" s="23"/>
    </row>
    <row r="762" spans="1:12" s="283" customFormat="1" ht="18" x14ac:dyDescent="0.25">
      <c r="A762" s="284"/>
      <c r="B762" s="412"/>
      <c r="C762" s="374"/>
      <c r="D762" s="347" t="s">
        <v>325</v>
      </c>
      <c r="E762" s="270"/>
      <c r="F762" s="270">
        <v>1.2</v>
      </c>
      <c r="G762" s="270"/>
      <c r="H762" s="270">
        <v>2.1</v>
      </c>
      <c r="I762" s="270">
        <f t="shared" si="44"/>
        <v>2.52</v>
      </c>
      <c r="J762" s="271"/>
      <c r="K762" s="409"/>
      <c r="L762" s="23"/>
    </row>
    <row r="763" spans="1:12" s="283" customFormat="1" ht="18" x14ac:dyDescent="0.25">
      <c r="A763" s="284"/>
      <c r="B763" s="412"/>
      <c r="C763" s="374"/>
      <c r="D763" s="347" t="s">
        <v>284</v>
      </c>
      <c r="E763" s="270"/>
      <c r="F763" s="270">
        <v>1.2</v>
      </c>
      <c r="G763" s="270"/>
      <c r="H763" s="270">
        <v>2.1</v>
      </c>
      <c r="I763" s="270">
        <f t="shared" si="44"/>
        <v>2.52</v>
      </c>
      <c r="J763" s="271"/>
      <c r="K763" s="409"/>
      <c r="L763" s="23"/>
    </row>
    <row r="764" spans="1:12" s="283" customFormat="1" ht="18" x14ac:dyDescent="0.25">
      <c r="A764" s="284"/>
      <c r="B764" s="412"/>
      <c r="C764" s="374"/>
      <c r="D764" s="347" t="s">
        <v>324</v>
      </c>
      <c r="E764" s="270"/>
      <c r="F764" s="270">
        <v>1.2</v>
      </c>
      <c r="G764" s="270"/>
      <c r="H764" s="270">
        <v>2.1</v>
      </c>
      <c r="I764" s="270">
        <f t="shared" si="44"/>
        <v>2.52</v>
      </c>
      <c r="J764" s="271"/>
      <c r="K764" s="409"/>
      <c r="L764" s="23"/>
    </row>
    <row r="765" spans="1:12" s="283" customFormat="1" ht="18" x14ac:dyDescent="0.25">
      <c r="A765" s="284"/>
      <c r="B765" s="412"/>
      <c r="C765" s="374"/>
      <c r="D765" s="347" t="s">
        <v>326</v>
      </c>
      <c r="E765" s="270"/>
      <c r="F765" s="270">
        <v>1.2</v>
      </c>
      <c r="G765" s="270"/>
      <c r="H765" s="270">
        <v>2.1</v>
      </c>
      <c r="I765" s="270">
        <f t="shared" si="44"/>
        <v>2.52</v>
      </c>
      <c r="J765" s="271"/>
      <c r="K765" s="409"/>
      <c r="L765" s="23"/>
    </row>
    <row r="766" spans="1:12" s="283" customFormat="1" ht="18" x14ac:dyDescent="0.25">
      <c r="A766" s="284"/>
      <c r="B766" s="412"/>
      <c r="C766" s="374"/>
      <c r="D766" s="347" t="s">
        <v>238</v>
      </c>
      <c r="E766" s="270"/>
      <c r="F766" s="270">
        <v>1.2</v>
      </c>
      <c r="G766" s="270"/>
      <c r="H766" s="270">
        <v>2.1</v>
      </c>
      <c r="I766" s="270">
        <f t="shared" si="44"/>
        <v>2.52</v>
      </c>
      <c r="J766" s="271"/>
      <c r="K766" s="409"/>
      <c r="L766" s="23"/>
    </row>
    <row r="767" spans="1:12" s="283" customFormat="1" ht="18" x14ac:dyDescent="0.25">
      <c r="A767" s="284"/>
      <c r="B767" s="412"/>
      <c r="C767" s="374"/>
      <c r="D767" s="347" t="s">
        <v>285</v>
      </c>
      <c r="E767" s="270"/>
      <c r="F767" s="270">
        <v>1.2</v>
      </c>
      <c r="G767" s="270"/>
      <c r="H767" s="270">
        <v>2.1</v>
      </c>
      <c r="I767" s="270">
        <f t="shared" si="44"/>
        <v>2.52</v>
      </c>
      <c r="J767" s="271"/>
      <c r="K767" s="409"/>
      <c r="L767" s="23"/>
    </row>
    <row r="768" spans="1:12" s="283" customFormat="1" ht="18" x14ac:dyDescent="0.25">
      <c r="A768" s="284"/>
      <c r="B768" s="412"/>
      <c r="C768" s="374"/>
      <c r="D768" s="347" t="s">
        <v>323</v>
      </c>
      <c r="E768" s="270"/>
      <c r="F768" s="270">
        <v>1.2</v>
      </c>
      <c r="G768" s="270"/>
      <c r="H768" s="270">
        <v>2.1</v>
      </c>
      <c r="I768" s="270">
        <f t="shared" si="44"/>
        <v>2.52</v>
      </c>
      <c r="J768" s="271"/>
      <c r="K768" s="409"/>
      <c r="L768" s="23"/>
    </row>
    <row r="769" spans="1:12" s="283" customFormat="1" ht="18" x14ac:dyDescent="0.25">
      <c r="A769" s="284"/>
      <c r="B769" s="412"/>
      <c r="C769" s="374"/>
      <c r="D769" s="347" t="s">
        <v>322</v>
      </c>
      <c r="E769" s="270"/>
      <c r="F769" s="270">
        <v>1.2</v>
      </c>
      <c r="G769" s="270"/>
      <c r="H769" s="270">
        <v>2.1</v>
      </c>
      <c r="I769" s="270">
        <f t="shared" si="44"/>
        <v>2.52</v>
      </c>
      <c r="J769" s="271"/>
      <c r="K769" s="409"/>
      <c r="L769" s="23"/>
    </row>
    <row r="770" spans="1:12" s="283" customFormat="1" ht="36" x14ac:dyDescent="0.25">
      <c r="A770" s="284"/>
      <c r="B770" s="412"/>
      <c r="C770" s="374"/>
      <c r="D770" s="347" t="s">
        <v>321</v>
      </c>
      <c r="E770" s="270"/>
      <c r="F770" s="270">
        <v>1.2</v>
      </c>
      <c r="G770" s="270"/>
      <c r="H770" s="270">
        <v>2.1</v>
      </c>
      <c r="I770" s="270">
        <f t="shared" si="44"/>
        <v>2.52</v>
      </c>
      <c r="J770" s="271"/>
      <c r="K770" s="409"/>
      <c r="L770" s="23"/>
    </row>
    <row r="771" spans="1:12" s="283" customFormat="1" ht="18" x14ac:dyDescent="0.25">
      <c r="A771" s="284"/>
      <c r="B771" s="412"/>
      <c r="C771" s="374"/>
      <c r="D771" s="347" t="s">
        <v>320</v>
      </c>
      <c r="E771" s="270"/>
      <c r="F771" s="270">
        <v>1.2</v>
      </c>
      <c r="G771" s="270"/>
      <c r="H771" s="270">
        <v>2.1</v>
      </c>
      <c r="I771" s="270">
        <f t="shared" si="44"/>
        <v>2.52</v>
      </c>
      <c r="J771" s="271"/>
      <c r="K771" s="409"/>
      <c r="L771" s="23"/>
    </row>
    <row r="772" spans="1:12" s="283" customFormat="1" ht="18" x14ac:dyDescent="0.25">
      <c r="A772" s="284"/>
      <c r="B772" s="412"/>
      <c r="C772" s="374"/>
      <c r="D772" s="347" t="s">
        <v>319</v>
      </c>
      <c r="E772" s="270"/>
      <c r="F772" s="270">
        <v>1.2</v>
      </c>
      <c r="G772" s="270"/>
      <c r="H772" s="270">
        <v>2.1</v>
      </c>
      <c r="I772" s="270">
        <f t="shared" si="44"/>
        <v>2.52</v>
      </c>
      <c r="J772" s="271"/>
      <c r="K772" s="409"/>
      <c r="L772" s="23"/>
    </row>
    <row r="773" spans="1:12" s="283" customFormat="1" ht="18" x14ac:dyDescent="0.25">
      <c r="A773" s="284"/>
      <c r="B773" s="412"/>
      <c r="C773" s="374"/>
      <c r="D773" s="347" t="s">
        <v>286</v>
      </c>
      <c r="E773" s="270"/>
      <c r="F773" s="270">
        <v>1.2</v>
      </c>
      <c r="G773" s="270"/>
      <c r="H773" s="270">
        <v>2.1</v>
      </c>
      <c r="I773" s="270">
        <f t="shared" si="44"/>
        <v>2.52</v>
      </c>
      <c r="J773" s="271"/>
      <c r="K773" s="409"/>
      <c r="L773" s="23"/>
    </row>
    <row r="774" spans="1:12" s="283" customFormat="1" ht="18" x14ac:dyDescent="0.25">
      <c r="A774" s="284"/>
      <c r="B774" s="412"/>
      <c r="C774" s="374"/>
      <c r="D774" s="347"/>
      <c r="E774" s="270"/>
      <c r="F774" s="270"/>
      <c r="G774" s="270"/>
      <c r="H774" s="270"/>
      <c r="I774" s="270"/>
      <c r="J774" s="271"/>
      <c r="K774" s="410">
        <f>SUM(K758:K773)</f>
        <v>1</v>
      </c>
      <c r="L774" s="23"/>
    </row>
    <row r="775" spans="1:12" s="283" customFormat="1" ht="52.5" customHeight="1" x14ac:dyDescent="0.25">
      <c r="A775" s="284"/>
      <c r="B775" s="407" t="str">
        <f>'Planila Orçamentária'!C68</f>
        <v>Porta de madeira com acabamento em esmalte sintético branco e com protetor vinílico (h=0,85m).</v>
      </c>
      <c r="C775" s="266" t="s">
        <v>120</v>
      </c>
      <c r="D775" s="272"/>
      <c r="E775" s="268"/>
      <c r="F775" s="268"/>
      <c r="G775" s="268"/>
      <c r="H775" s="268"/>
      <c r="I775" s="268"/>
      <c r="J775" s="267"/>
      <c r="K775" s="408"/>
      <c r="L775" s="23"/>
    </row>
    <row r="776" spans="1:12" s="283" customFormat="1" ht="36" x14ac:dyDescent="0.25">
      <c r="A776" s="284"/>
      <c r="B776" s="412"/>
      <c r="C776" s="374"/>
      <c r="D776" s="347" t="s">
        <v>279</v>
      </c>
      <c r="E776" s="270"/>
      <c r="F776" s="270">
        <v>1.2</v>
      </c>
      <c r="G776" s="270"/>
      <c r="H776" s="270">
        <v>2.1</v>
      </c>
      <c r="I776" s="270">
        <f>F776*H776</f>
        <v>2.52</v>
      </c>
      <c r="J776" s="271"/>
      <c r="K776" s="409">
        <f>J776</f>
        <v>0</v>
      </c>
      <c r="L776" s="23"/>
    </row>
    <row r="777" spans="1:12" s="283" customFormat="1" ht="18" x14ac:dyDescent="0.25">
      <c r="A777" s="284"/>
      <c r="B777" s="412"/>
      <c r="C777" s="374"/>
      <c r="D777" s="347" t="s">
        <v>280</v>
      </c>
      <c r="E777" s="270"/>
      <c r="F777" s="270">
        <v>1.2</v>
      </c>
      <c r="G777" s="270"/>
      <c r="H777" s="270">
        <v>2.1</v>
      </c>
      <c r="I777" s="270">
        <f t="shared" ref="I777:I792" si="45">F777*H777</f>
        <v>2.52</v>
      </c>
      <c r="J777" s="271">
        <v>1</v>
      </c>
      <c r="K777" s="409">
        <f t="shared" ref="K777:K792" si="46">J777</f>
        <v>1</v>
      </c>
      <c r="L777" s="23"/>
    </row>
    <row r="778" spans="1:12" s="283" customFormat="1" ht="18" x14ac:dyDescent="0.25">
      <c r="A778" s="284"/>
      <c r="B778" s="412"/>
      <c r="C778" s="374"/>
      <c r="D778" s="347" t="s">
        <v>281</v>
      </c>
      <c r="E778" s="270"/>
      <c r="F778" s="270">
        <v>1.2</v>
      </c>
      <c r="G778" s="270"/>
      <c r="H778" s="270">
        <v>2.1</v>
      </c>
      <c r="I778" s="270">
        <f t="shared" si="45"/>
        <v>2.52</v>
      </c>
      <c r="J778" s="271">
        <v>1</v>
      </c>
      <c r="K778" s="409">
        <f t="shared" si="46"/>
        <v>1</v>
      </c>
      <c r="L778" s="23"/>
    </row>
    <row r="779" spans="1:12" s="283" customFormat="1" ht="18" x14ac:dyDescent="0.25">
      <c r="A779" s="284"/>
      <c r="B779" s="412"/>
      <c r="C779" s="374"/>
      <c r="D779" s="347" t="s">
        <v>282</v>
      </c>
      <c r="E779" s="270"/>
      <c r="F779" s="270">
        <v>1.2</v>
      </c>
      <c r="G779" s="270"/>
      <c r="H779" s="270">
        <v>2.1</v>
      </c>
      <c r="I779" s="270">
        <f t="shared" si="45"/>
        <v>2.52</v>
      </c>
      <c r="J779" s="271">
        <v>1</v>
      </c>
      <c r="K779" s="409">
        <f t="shared" si="46"/>
        <v>1</v>
      </c>
      <c r="L779" s="23"/>
    </row>
    <row r="780" spans="1:12" s="283" customFormat="1" ht="22.5" customHeight="1" x14ac:dyDescent="0.25">
      <c r="A780" s="284"/>
      <c r="B780" s="412"/>
      <c r="C780" s="374"/>
      <c r="D780" s="347" t="s">
        <v>283</v>
      </c>
      <c r="E780" s="270"/>
      <c r="F780" s="270">
        <v>1.2</v>
      </c>
      <c r="G780" s="270"/>
      <c r="H780" s="270">
        <v>2.1</v>
      </c>
      <c r="I780" s="270">
        <f t="shared" si="45"/>
        <v>2.52</v>
      </c>
      <c r="J780" s="271"/>
      <c r="K780" s="409">
        <f t="shared" si="46"/>
        <v>0</v>
      </c>
      <c r="L780" s="23"/>
    </row>
    <row r="781" spans="1:12" s="283" customFormat="1" ht="18" x14ac:dyDescent="0.25">
      <c r="A781" s="284"/>
      <c r="B781" s="412"/>
      <c r="C781" s="374"/>
      <c r="D781" s="347" t="s">
        <v>325</v>
      </c>
      <c r="E781" s="270"/>
      <c r="F781" s="270">
        <v>1.2</v>
      </c>
      <c r="G781" s="270"/>
      <c r="H781" s="270">
        <v>2.1</v>
      </c>
      <c r="I781" s="270">
        <f t="shared" si="45"/>
        <v>2.52</v>
      </c>
      <c r="J781" s="271">
        <v>1</v>
      </c>
      <c r="K781" s="409">
        <f t="shared" si="46"/>
        <v>1</v>
      </c>
      <c r="L781" s="23"/>
    </row>
    <row r="782" spans="1:12" s="283" customFormat="1" ht="18" x14ac:dyDescent="0.25">
      <c r="A782" s="284"/>
      <c r="B782" s="412"/>
      <c r="C782" s="374"/>
      <c r="D782" s="347" t="s">
        <v>284</v>
      </c>
      <c r="E782" s="270"/>
      <c r="F782" s="270">
        <v>1.2</v>
      </c>
      <c r="G782" s="270"/>
      <c r="H782" s="270">
        <v>2.1</v>
      </c>
      <c r="I782" s="270">
        <f t="shared" si="45"/>
        <v>2.52</v>
      </c>
      <c r="J782" s="271"/>
      <c r="K782" s="409">
        <f t="shared" si="46"/>
        <v>0</v>
      </c>
      <c r="L782" s="23"/>
    </row>
    <row r="783" spans="1:12" s="283" customFormat="1" ht="18" x14ac:dyDescent="0.25">
      <c r="A783" s="284"/>
      <c r="B783" s="412"/>
      <c r="C783" s="374"/>
      <c r="D783" s="347" t="s">
        <v>324</v>
      </c>
      <c r="E783" s="270"/>
      <c r="F783" s="270">
        <v>1.2</v>
      </c>
      <c r="G783" s="270"/>
      <c r="H783" s="270">
        <v>2.1</v>
      </c>
      <c r="I783" s="270">
        <f t="shared" si="45"/>
        <v>2.52</v>
      </c>
      <c r="J783" s="271">
        <v>1</v>
      </c>
      <c r="K783" s="409">
        <f t="shared" si="46"/>
        <v>1</v>
      </c>
      <c r="L783" s="23"/>
    </row>
    <row r="784" spans="1:12" s="283" customFormat="1" ht="18" x14ac:dyDescent="0.25">
      <c r="A784" s="284"/>
      <c r="B784" s="412"/>
      <c r="C784" s="374"/>
      <c r="D784" s="347" t="s">
        <v>326</v>
      </c>
      <c r="E784" s="270"/>
      <c r="F784" s="270">
        <v>1.2</v>
      </c>
      <c r="G784" s="270"/>
      <c r="H784" s="270">
        <v>2.1</v>
      </c>
      <c r="I784" s="270">
        <f t="shared" si="45"/>
        <v>2.52</v>
      </c>
      <c r="J784" s="271">
        <v>1</v>
      </c>
      <c r="K784" s="409">
        <f t="shared" si="46"/>
        <v>1</v>
      </c>
      <c r="L784" s="23"/>
    </row>
    <row r="785" spans="1:12" s="283" customFormat="1" ht="18" x14ac:dyDescent="0.25">
      <c r="A785" s="284"/>
      <c r="B785" s="412"/>
      <c r="C785" s="374"/>
      <c r="D785" s="347" t="s">
        <v>238</v>
      </c>
      <c r="E785" s="270"/>
      <c r="F785" s="270">
        <v>1.2</v>
      </c>
      <c r="G785" s="270"/>
      <c r="H785" s="270">
        <v>2.1</v>
      </c>
      <c r="I785" s="270">
        <f t="shared" si="45"/>
        <v>2.52</v>
      </c>
      <c r="J785" s="271">
        <v>1</v>
      </c>
      <c r="K785" s="409">
        <f t="shared" si="46"/>
        <v>1</v>
      </c>
      <c r="L785" s="23"/>
    </row>
    <row r="786" spans="1:12" s="283" customFormat="1" ht="18" x14ac:dyDescent="0.25">
      <c r="A786" s="284"/>
      <c r="B786" s="412"/>
      <c r="C786" s="374"/>
      <c r="D786" s="347" t="s">
        <v>285</v>
      </c>
      <c r="E786" s="270"/>
      <c r="F786" s="270">
        <v>1.2</v>
      </c>
      <c r="G786" s="270"/>
      <c r="H786" s="270">
        <v>2.1</v>
      </c>
      <c r="I786" s="270">
        <f t="shared" si="45"/>
        <v>2.52</v>
      </c>
      <c r="J786" s="271">
        <v>1</v>
      </c>
      <c r="K786" s="409">
        <f t="shared" si="46"/>
        <v>1</v>
      </c>
      <c r="L786" s="23"/>
    </row>
    <row r="787" spans="1:12" s="283" customFormat="1" ht="18" x14ac:dyDescent="0.25">
      <c r="A787" s="284"/>
      <c r="B787" s="412"/>
      <c r="C787" s="374"/>
      <c r="D787" s="347" t="s">
        <v>323</v>
      </c>
      <c r="E787" s="270"/>
      <c r="F787" s="270">
        <v>1.2</v>
      </c>
      <c r="G787" s="270"/>
      <c r="H787" s="270">
        <v>2.1</v>
      </c>
      <c r="I787" s="270">
        <f t="shared" si="45"/>
        <v>2.52</v>
      </c>
      <c r="J787" s="271"/>
      <c r="K787" s="409">
        <f t="shared" si="46"/>
        <v>0</v>
      </c>
      <c r="L787" s="23"/>
    </row>
    <row r="788" spans="1:12" s="283" customFormat="1" ht="18" x14ac:dyDescent="0.25">
      <c r="A788" s="284"/>
      <c r="B788" s="412"/>
      <c r="C788" s="374"/>
      <c r="D788" s="347" t="s">
        <v>322</v>
      </c>
      <c r="E788" s="270"/>
      <c r="F788" s="270">
        <v>1.2</v>
      </c>
      <c r="G788" s="270"/>
      <c r="H788" s="270">
        <v>2.1</v>
      </c>
      <c r="I788" s="270">
        <f t="shared" si="45"/>
        <v>2.52</v>
      </c>
      <c r="J788" s="271"/>
      <c r="K788" s="409">
        <f t="shared" si="46"/>
        <v>0</v>
      </c>
      <c r="L788" s="23"/>
    </row>
    <row r="789" spans="1:12" s="283" customFormat="1" ht="36" x14ac:dyDescent="0.25">
      <c r="A789" s="284"/>
      <c r="B789" s="412"/>
      <c r="C789" s="374"/>
      <c r="D789" s="347" t="s">
        <v>321</v>
      </c>
      <c r="E789" s="270"/>
      <c r="F789" s="270">
        <v>1.2</v>
      </c>
      <c r="G789" s="270"/>
      <c r="H789" s="270">
        <v>2.1</v>
      </c>
      <c r="I789" s="270">
        <f t="shared" si="45"/>
        <v>2.52</v>
      </c>
      <c r="J789" s="271"/>
      <c r="K789" s="409">
        <f t="shared" si="46"/>
        <v>0</v>
      </c>
      <c r="L789" s="23"/>
    </row>
    <row r="790" spans="1:12" s="283" customFormat="1" ht="18" x14ac:dyDescent="0.25">
      <c r="A790" s="284"/>
      <c r="B790" s="412"/>
      <c r="C790" s="374"/>
      <c r="D790" s="347" t="s">
        <v>320</v>
      </c>
      <c r="E790" s="270"/>
      <c r="F790" s="270">
        <v>1.2</v>
      </c>
      <c r="G790" s="270"/>
      <c r="H790" s="270">
        <v>2.1</v>
      </c>
      <c r="I790" s="270">
        <f t="shared" si="45"/>
        <v>2.52</v>
      </c>
      <c r="J790" s="271"/>
      <c r="K790" s="409">
        <f t="shared" si="46"/>
        <v>0</v>
      </c>
      <c r="L790" s="23"/>
    </row>
    <row r="791" spans="1:12" s="283" customFormat="1" ht="18" x14ac:dyDescent="0.25">
      <c r="A791" s="284"/>
      <c r="B791" s="412"/>
      <c r="C791" s="374"/>
      <c r="D791" s="347" t="s">
        <v>319</v>
      </c>
      <c r="E791" s="270"/>
      <c r="F791" s="270">
        <v>1.2</v>
      </c>
      <c r="G791" s="270"/>
      <c r="H791" s="270">
        <v>2.1</v>
      </c>
      <c r="I791" s="270">
        <f t="shared" si="45"/>
        <v>2.52</v>
      </c>
      <c r="J791" s="271"/>
      <c r="K791" s="409">
        <f t="shared" si="46"/>
        <v>0</v>
      </c>
      <c r="L791" s="23"/>
    </row>
    <row r="792" spans="1:12" s="283" customFormat="1" ht="18" x14ac:dyDescent="0.25">
      <c r="A792" s="284"/>
      <c r="B792" s="412"/>
      <c r="C792" s="374"/>
      <c r="D792" s="347" t="s">
        <v>286</v>
      </c>
      <c r="E792" s="270"/>
      <c r="F792" s="270">
        <v>1.2</v>
      </c>
      <c r="G792" s="270"/>
      <c r="H792" s="270">
        <v>2.1</v>
      </c>
      <c r="I792" s="270">
        <f t="shared" si="45"/>
        <v>2.52</v>
      </c>
      <c r="J792" s="271"/>
      <c r="K792" s="409">
        <f t="shared" si="46"/>
        <v>0</v>
      </c>
      <c r="L792" s="23"/>
    </row>
    <row r="793" spans="1:12" s="283" customFormat="1" ht="18" x14ac:dyDescent="0.25">
      <c r="A793" s="284"/>
      <c r="B793" s="412"/>
      <c r="C793" s="374"/>
      <c r="D793" s="347"/>
      <c r="E793" s="270"/>
      <c r="F793" s="270"/>
      <c r="G793" s="270"/>
      <c r="H793" s="270"/>
      <c r="I793" s="270"/>
      <c r="J793" s="271"/>
      <c r="K793" s="410">
        <f>SUM(K776:K792)</f>
        <v>8</v>
      </c>
      <c r="L793" s="23"/>
    </row>
    <row r="794" spans="1:12" s="283" customFormat="1" ht="54.75" customHeight="1" x14ac:dyDescent="0.25">
      <c r="A794" s="284"/>
      <c r="B794" s="407" t="str">
        <f>'Planila Orçamentária'!C69</f>
        <v>Porta de madeira lisa, emassada e pintada com esmalte sintético, cor a definir.</v>
      </c>
      <c r="C794" s="266" t="s">
        <v>16</v>
      </c>
      <c r="D794" s="272"/>
      <c r="E794" s="268"/>
      <c r="F794" s="268"/>
      <c r="G794" s="268"/>
      <c r="H794" s="268"/>
      <c r="I794" s="268"/>
      <c r="J794" s="267"/>
      <c r="K794" s="408"/>
      <c r="L794" s="23"/>
    </row>
    <row r="795" spans="1:12" s="283" customFormat="1" ht="36" x14ac:dyDescent="0.25">
      <c r="A795" s="284"/>
      <c r="B795" s="412"/>
      <c r="C795" s="374"/>
      <c r="D795" s="347" t="s">
        <v>279</v>
      </c>
      <c r="E795" s="270"/>
      <c r="F795" s="270">
        <v>1.2</v>
      </c>
      <c r="G795" s="270"/>
      <c r="H795" s="270">
        <v>2.1</v>
      </c>
      <c r="I795" s="270">
        <f>F795*H795</f>
        <v>2.52</v>
      </c>
      <c r="J795" s="271"/>
      <c r="K795" s="409">
        <f>J795</f>
        <v>0</v>
      </c>
      <c r="L795" s="23"/>
    </row>
    <row r="796" spans="1:12" s="283" customFormat="1" ht="18" x14ac:dyDescent="0.25">
      <c r="A796" s="284"/>
      <c r="B796" s="412"/>
      <c r="C796" s="374"/>
      <c r="D796" s="347" t="s">
        <v>280</v>
      </c>
      <c r="E796" s="270"/>
      <c r="F796" s="270">
        <v>1.2</v>
      </c>
      <c r="G796" s="270"/>
      <c r="H796" s="270">
        <v>2.1</v>
      </c>
      <c r="I796" s="270">
        <f t="shared" ref="I796:I811" si="47">F796*H796</f>
        <v>2.52</v>
      </c>
      <c r="J796" s="271"/>
      <c r="K796" s="409">
        <f t="shared" ref="K796:K811" si="48">J796</f>
        <v>0</v>
      </c>
      <c r="L796" s="23"/>
    </row>
    <row r="797" spans="1:12" s="283" customFormat="1" ht="18" x14ac:dyDescent="0.25">
      <c r="A797" s="284"/>
      <c r="B797" s="412"/>
      <c r="C797" s="374"/>
      <c r="D797" s="347" t="s">
        <v>281</v>
      </c>
      <c r="E797" s="270"/>
      <c r="F797" s="270">
        <v>1.2</v>
      </c>
      <c r="G797" s="270"/>
      <c r="H797" s="270">
        <v>2.1</v>
      </c>
      <c r="I797" s="270">
        <f t="shared" si="47"/>
        <v>2.52</v>
      </c>
      <c r="J797" s="271"/>
      <c r="K797" s="409">
        <f t="shared" si="48"/>
        <v>0</v>
      </c>
      <c r="L797" s="23"/>
    </row>
    <row r="798" spans="1:12" s="283" customFormat="1" ht="18" x14ac:dyDescent="0.25">
      <c r="A798" s="284"/>
      <c r="B798" s="412"/>
      <c r="C798" s="374"/>
      <c r="D798" s="347" t="s">
        <v>282</v>
      </c>
      <c r="E798" s="270"/>
      <c r="F798" s="270">
        <v>1.2</v>
      </c>
      <c r="G798" s="270"/>
      <c r="H798" s="270">
        <v>2.1</v>
      </c>
      <c r="I798" s="270">
        <f t="shared" si="47"/>
        <v>2.52</v>
      </c>
      <c r="J798" s="271"/>
      <c r="K798" s="409">
        <f t="shared" si="48"/>
        <v>0</v>
      </c>
      <c r="L798" s="23"/>
    </row>
    <row r="799" spans="1:12" s="283" customFormat="1" ht="36" x14ac:dyDescent="0.25">
      <c r="A799" s="284"/>
      <c r="B799" s="412"/>
      <c r="C799" s="374"/>
      <c r="D799" s="347" t="s">
        <v>283</v>
      </c>
      <c r="E799" s="270"/>
      <c r="F799" s="270">
        <v>1.2</v>
      </c>
      <c r="G799" s="270"/>
      <c r="H799" s="270">
        <v>2.1</v>
      </c>
      <c r="I799" s="270">
        <f t="shared" si="47"/>
        <v>2.52</v>
      </c>
      <c r="J799" s="271"/>
      <c r="K799" s="409">
        <f t="shared" si="48"/>
        <v>0</v>
      </c>
      <c r="L799" s="23"/>
    </row>
    <row r="800" spans="1:12" s="283" customFormat="1" ht="18" x14ac:dyDescent="0.25">
      <c r="A800" s="284"/>
      <c r="B800" s="412"/>
      <c r="C800" s="374"/>
      <c r="D800" s="347" t="s">
        <v>325</v>
      </c>
      <c r="E800" s="270"/>
      <c r="F800" s="270">
        <v>1.2</v>
      </c>
      <c r="G800" s="270"/>
      <c r="H800" s="270">
        <v>2.1</v>
      </c>
      <c r="I800" s="270">
        <f t="shared" si="47"/>
        <v>2.52</v>
      </c>
      <c r="J800" s="271"/>
      <c r="K800" s="409">
        <f t="shared" si="48"/>
        <v>0</v>
      </c>
      <c r="L800" s="23"/>
    </row>
    <row r="801" spans="1:12" s="283" customFormat="1" ht="18" x14ac:dyDescent="0.25">
      <c r="A801" s="284"/>
      <c r="B801" s="412"/>
      <c r="C801" s="374"/>
      <c r="D801" s="347" t="s">
        <v>284</v>
      </c>
      <c r="E801" s="270"/>
      <c r="F801" s="270">
        <v>1.2</v>
      </c>
      <c r="G801" s="270"/>
      <c r="H801" s="270">
        <v>2.1</v>
      </c>
      <c r="I801" s="270">
        <f t="shared" si="47"/>
        <v>2.52</v>
      </c>
      <c r="J801" s="271">
        <v>1</v>
      </c>
      <c r="K801" s="409">
        <f t="shared" si="48"/>
        <v>1</v>
      </c>
      <c r="L801" s="23"/>
    </row>
    <row r="802" spans="1:12" s="283" customFormat="1" ht="18" x14ac:dyDescent="0.25">
      <c r="A802" s="284"/>
      <c r="B802" s="412"/>
      <c r="C802" s="374"/>
      <c r="D802" s="347" t="s">
        <v>324</v>
      </c>
      <c r="E802" s="270"/>
      <c r="F802" s="270">
        <v>1.2</v>
      </c>
      <c r="G802" s="270"/>
      <c r="H802" s="270">
        <v>2.1</v>
      </c>
      <c r="I802" s="270">
        <f t="shared" si="47"/>
        <v>2.52</v>
      </c>
      <c r="J802" s="271"/>
      <c r="K802" s="409">
        <f t="shared" si="48"/>
        <v>0</v>
      </c>
      <c r="L802" s="23"/>
    </row>
    <row r="803" spans="1:12" s="283" customFormat="1" ht="18" x14ac:dyDescent="0.25">
      <c r="A803" s="284"/>
      <c r="B803" s="412"/>
      <c r="C803" s="374"/>
      <c r="D803" s="347" t="s">
        <v>326</v>
      </c>
      <c r="E803" s="270"/>
      <c r="F803" s="270">
        <v>1.2</v>
      </c>
      <c r="G803" s="270"/>
      <c r="H803" s="270">
        <v>2.1</v>
      </c>
      <c r="I803" s="270">
        <f t="shared" si="47"/>
        <v>2.52</v>
      </c>
      <c r="J803" s="271"/>
      <c r="K803" s="409">
        <f t="shared" si="48"/>
        <v>0</v>
      </c>
      <c r="L803" s="23"/>
    </row>
    <row r="804" spans="1:12" s="283" customFormat="1" ht="18" x14ac:dyDescent="0.25">
      <c r="A804" s="284"/>
      <c r="B804" s="412"/>
      <c r="C804" s="374"/>
      <c r="D804" s="347" t="s">
        <v>238</v>
      </c>
      <c r="E804" s="270"/>
      <c r="F804" s="270">
        <v>1.2</v>
      </c>
      <c r="G804" s="270"/>
      <c r="H804" s="270">
        <v>2.1</v>
      </c>
      <c r="I804" s="270">
        <f t="shared" si="47"/>
        <v>2.52</v>
      </c>
      <c r="J804" s="271"/>
      <c r="K804" s="409">
        <f t="shared" si="48"/>
        <v>0</v>
      </c>
      <c r="L804" s="23"/>
    </row>
    <row r="805" spans="1:12" s="283" customFormat="1" ht="18" x14ac:dyDescent="0.25">
      <c r="A805" s="284"/>
      <c r="B805" s="412"/>
      <c r="C805" s="374"/>
      <c r="D805" s="347" t="s">
        <v>285</v>
      </c>
      <c r="E805" s="270"/>
      <c r="F805" s="270">
        <v>1.2</v>
      </c>
      <c r="G805" s="270"/>
      <c r="H805" s="270">
        <v>2.1</v>
      </c>
      <c r="I805" s="270">
        <f t="shared" si="47"/>
        <v>2.52</v>
      </c>
      <c r="J805" s="271"/>
      <c r="K805" s="409">
        <f t="shared" si="48"/>
        <v>0</v>
      </c>
      <c r="L805" s="23"/>
    </row>
    <row r="806" spans="1:12" s="283" customFormat="1" ht="18" x14ac:dyDescent="0.25">
      <c r="A806" s="284"/>
      <c r="B806" s="412"/>
      <c r="C806" s="374"/>
      <c r="D806" s="347" t="s">
        <v>323</v>
      </c>
      <c r="E806" s="270"/>
      <c r="F806" s="270">
        <v>1.2</v>
      </c>
      <c r="G806" s="270"/>
      <c r="H806" s="270">
        <v>2.1</v>
      </c>
      <c r="I806" s="270">
        <f t="shared" si="47"/>
        <v>2.52</v>
      </c>
      <c r="J806" s="271"/>
      <c r="K806" s="409">
        <f t="shared" si="48"/>
        <v>0</v>
      </c>
      <c r="L806" s="23"/>
    </row>
    <row r="807" spans="1:12" s="283" customFormat="1" ht="18" x14ac:dyDescent="0.25">
      <c r="A807" s="284"/>
      <c r="B807" s="412"/>
      <c r="C807" s="374"/>
      <c r="D807" s="347" t="s">
        <v>322</v>
      </c>
      <c r="E807" s="270"/>
      <c r="F807" s="270">
        <v>1.2</v>
      </c>
      <c r="G807" s="270"/>
      <c r="H807" s="270">
        <v>2.1</v>
      </c>
      <c r="I807" s="270">
        <f t="shared" si="47"/>
        <v>2.52</v>
      </c>
      <c r="J807" s="271"/>
      <c r="K807" s="409">
        <f t="shared" si="48"/>
        <v>0</v>
      </c>
      <c r="L807" s="23"/>
    </row>
    <row r="808" spans="1:12" s="283" customFormat="1" ht="36" x14ac:dyDescent="0.25">
      <c r="A808" s="284"/>
      <c r="B808" s="412"/>
      <c r="C808" s="374"/>
      <c r="D808" s="347" t="s">
        <v>321</v>
      </c>
      <c r="E808" s="270"/>
      <c r="F808" s="270">
        <v>1.2</v>
      </c>
      <c r="G808" s="270"/>
      <c r="H808" s="270">
        <v>2.1</v>
      </c>
      <c r="I808" s="270">
        <f t="shared" si="47"/>
        <v>2.52</v>
      </c>
      <c r="J808" s="271">
        <v>1</v>
      </c>
      <c r="K808" s="409">
        <f t="shared" si="48"/>
        <v>1</v>
      </c>
      <c r="L808" s="23"/>
    </row>
    <row r="809" spans="1:12" s="283" customFormat="1" ht="18" x14ac:dyDescent="0.25">
      <c r="A809" s="284"/>
      <c r="B809" s="412"/>
      <c r="C809" s="374"/>
      <c r="D809" s="347" t="s">
        <v>320</v>
      </c>
      <c r="E809" s="270"/>
      <c r="F809" s="270">
        <v>1.2</v>
      </c>
      <c r="G809" s="270"/>
      <c r="H809" s="270">
        <v>2.1</v>
      </c>
      <c r="I809" s="270">
        <f t="shared" si="47"/>
        <v>2.52</v>
      </c>
      <c r="J809" s="271">
        <v>2</v>
      </c>
      <c r="K809" s="409">
        <f t="shared" si="48"/>
        <v>2</v>
      </c>
      <c r="L809" s="23"/>
    </row>
    <row r="810" spans="1:12" s="283" customFormat="1" ht="18" x14ac:dyDescent="0.25">
      <c r="A810" s="284"/>
      <c r="B810" s="412"/>
      <c r="C810" s="374"/>
      <c r="D810" s="347" t="s">
        <v>319</v>
      </c>
      <c r="E810" s="270"/>
      <c r="F810" s="270">
        <v>1.2</v>
      </c>
      <c r="G810" s="270"/>
      <c r="H810" s="270">
        <v>2.1</v>
      </c>
      <c r="I810" s="270">
        <f t="shared" si="47"/>
        <v>2.52</v>
      </c>
      <c r="J810" s="271"/>
      <c r="K810" s="409">
        <f t="shared" si="48"/>
        <v>0</v>
      </c>
      <c r="L810" s="23"/>
    </row>
    <row r="811" spans="1:12" s="283" customFormat="1" ht="18" x14ac:dyDescent="0.25">
      <c r="A811" s="284"/>
      <c r="B811" s="412"/>
      <c r="C811" s="374"/>
      <c r="D811" s="347" t="s">
        <v>286</v>
      </c>
      <c r="E811" s="270"/>
      <c r="F811" s="270">
        <v>1.2</v>
      </c>
      <c r="G811" s="270"/>
      <c r="H811" s="270">
        <v>2.1</v>
      </c>
      <c r="I811" s="270">
        <f t="shared" si="47"/>
        <v>2.52</v>
      </c>
      <c r="J811" s="271"/>
      <c r="K811" s="409">
        <f t="shared" si="48"/>
        <v>0</v>
      </c>
      <c r="L811" s="23"/>
    </row>
    <row r="812" spans="1:12" s="283" customFormat="1" ht="18" x14ac:dyDescent="0.25">
      <c r="A812" s="284"/>
      <c r="B812" s="412"/>
      <c r="C812" s="374"/>
      <c r="D812" s="347"/>
      <c r="E812" s="270"/>
      <c r="F812" s="270"/>
      <c r="G812" s="270"/>
      <c r="H812" s="270"/>
      <c r="I812" s="270"/>
      <c r="J812" s="271"/>
      <c r="K812" s="410">
        <f>SUM(K795:K811)</f>
        <v>4</v>
      </c>
      <c r="L812" s="23"/>
    </row>
    <row r="813" spans="1:12" s="283" customFormat="1" ht="18" x14ac:dyDescent="0.25">
      <c r="A813" s="284"/>
      <c r="B813" s="412"/>
      <c r="C813" s="374"/>
      <c r="D813" s="347"/>
      <c r="E813" s="270"/>
      <c r="F813" s="270"/>
      <c r="G813" s="270"/>
      <c r="H813" s="270"/>
      <c r="I813" s="270"/>
      <c r="J813" s="271"/>
      <c r="K813" s="410"/>
      <c r="L813" s="23"/>
    </row>
    <row r="814" spans="1:12" s="283" customFormat="1" ht="52.5" customHeight="1" x14ac:dyDescent="0.25">
      <c r="A814" s="284"/>
      <c r="B814" s="412" t="str">
        <f>'Planila Orçamentária'!C70</f>
        <v>Porta de madeira com proteção vinílica para cadeira de rodas e carros de transporte (h=85cm);</v>
      </c>
      <c r="C814" s="374"/>
      <c r="D814" s="347"/>
      <c r="E814" s="270"/>
      <c r="F814" s="270"/>
      <c r="G814" s="270"/>
      <c r="H814" s="270"/>
      <c r="I814" s="270"/>
      <c r="J814" s="271"/>
      <c r="K814" s="410"/>
      <c r="L814" s="23"/>
    </row>
    <row r="815" spans="1:12" s="283" customFormat="1" ht="36" x14ac:dyDescent="0.25">
      <c r="A815" s="284"/>
      <c r="B815" s="412"/>
      <c r="C815" s="374"/>
      <c r="D815" s="347" t="s">
        <v>279</v>
      </c>
      <c r="E815" s="270"/>
      <c r="F815" s="270">
        <v>1.2</v>
      </c>
      <c r="G815" s="270"/>
      <c r="H815" s="270">
        <v>2.1</v>
      </c>
      <c r="I815" s="270">
        <f>F815*H815</f>
        <v>2.52</v>
      </c>
      <c r="J815" s="271"/>
      <c r="K815" s="409">
        <f>J815</f>
        <v>0</v>
      </c>
      <c r="L815" s="23"/>
    </row>
    <row r="816" spans="1:12" s="283" customFormat="1" ht="18" x14ac:dyDescent="0.25">
      <c r="A816" s="284"/>
      <c r="B816" s="412"/>
      <c r="C816" s="374"/>
      <c r="D816" s="347" t="s">
        <v>280</v>
      </c>
      <c r="E816" s="270"/>
      <c r="F816" s="270">
        <v>1.2</v>
      </c>
      <c r="G816" s="270"/>
      <c r="H816" s="270">
        <v>2.1</v>
      </c>
      <c r="I816" s="270">
        <f t="shared" ref="I816:I831" si="49">F816*H816</f>
        <v>2.52</v>
      </c>
      <c r="J816" s="271">
        <v>1</v>
      </c>
      <c r="K816" s="409">
        <f t="shared" ref="K816:K831" si="50">J816</f>
        <v>1</v>
      </c>
      <c r="L816" s="23"/>
    </row>
    <row r="817" spans="1:12" s="283" customFormat="1" ht="18" x14ac:dyDescent="0.25">
      <c r="A817" s="284"/>
      <c r="B817" s="412"/>
      <c r="C817" s="374"/>
      <c r="D817" s="347" t="s">
        <v>281</v>
      </c>
      <c r="E817" s="270"/>
      <c r="F817" s="270">
        <v>1.2</v>
      </c>
      <c r="G817" s="270"/>
      <c r="H817" s="270">
        <v>2.1</v>
      </c>
      <c r="I817" s="270">
        <f t="shared" si="49"/>
        <v>2.52</v>
      </c>
      <c r="J817" s="271"/>
      <c r="K817" s="409">
        <f t="shared" si="50"/>
        <v>0</v>
      </c>
      <c r="L817" s="23"/>
    </row>
    <row r="818" spans="1:12" s="283" customFormat="1" ht="18" x14ac:dyDescent="0.25">
      <c r="A818" s="284"/>
      <c r="B818" s="412"/>
      <c r="C818" s="374"/>
      <c r="D818" s="347" t="s">
        <v>282</v>
      </c>
      <c r="E818" s="270"/>
      <c r="F818" s="270">
        <v>1.2</v>
      </c>
      <c r="G818" s="270"/>
      <c r="H818" s="270">
        <v>2.1</v>
      </c>
      <c r="I818" s="270">
        <f t="shared" si="49"/>
        <v>2.52</v>
      </c>
      <c r="J818" s="271"/>
      <c r="K818" s="409">
        <f t="shared" si="50"/>
        <v>0</v>
      </c>
      <c r="L818" s="23"/>
    </row>
    <row r="819" spans="1:12" s="283" customFormat="1" ht="36" x14ac:dyDescent="0.25">
      <c r="A819" s="284"/>
      <c r="B819" s="412"/>
      <c r="C819" s="374"/>
      <c r="D819" s="347" t="s">
        <v>283</v>
      </c>
      <c r="E819" s="270"/>
      <c r="F819" s="270">
        <v>1.2</v>
      </c>
      <c r="G819" s="270"/>
      <c r="H819" s="270">
        <v>2.1</v>
      </c>
      <c r="I819" s="270">
        <f t="shared" si="49"/>
        <v>2.52</v>
      </c>
      <c r="J819" s="271"/>
      <c r="K819" s="409">
        <f t="shared" si="50"/>
        <v>0</v>
      </c>
      <c r="L819" s="23"/>
    </row>
    <row r="820" spans="1:12" s="283" customFormat="1" ht="18" x14ac:dyDescent="0.25">
      <c r="A820" s="284"/>
      <c r="B820" s="412"/>
      <c r="C820" s="374"/>
      <c r="D820" s="347" t="s">
        <v>325</v>
      </c>
      <c r="E820" s="270"/>
      <c r="F820" s="270">
        <v>1.2</v>
      </c>
      <c r="G820" s="270"/>
      <c r="H820" s="270">
        <v>2.1</v>
      </c>
      <c r="I820" s="270">
        <f t="shared" si="49"/>
        <v>2.52</v>
      </c>
      <c r="J820" s="271"/>
      <c r="K820" s="409">
        <f t="shared" si="50"/>
        <v>0</v>
      </c>
      <c r="L820" s="23"/>
    </row>
    <row r="821" spans="1:12" s="283" customFormat="1" ht="18" x14ac:dyDescent="0.25">
      <c r="A821" s="284"/>
      <c r="B821" s="412"/>
      <c r="C821" s="374"/>
      <c r="D821" s="347" t="s">
        <v>284</v>
      </c>
      <c r="E821" s="270"/>
      <c r="F821" s="270">
        <v>1.2</v>
      </c>
      <c r="G821" s="270"/>
      <c r="H821" s="270">
        <v>2.1</v>
      </c>
      <c r="I821" s="270">
        <f t="shared" si="49"/>
        <v>2.52</v>
      </c>
      <c r="J821" s="271">
        <v>1</v>
      </c>
      <c r="K821" s="409">
        <f t="shared" si="50"/>
        <v>1</v>
      </c>
      <c r="L821" s="23"/>
    </row>
    <row r="822" spans="1:12" s="283" customFormat="1" ht="18" x14ac:dyDescent="0.25">
      <c r="A822" s="284"/>
      <c r="B822" s="412"/>
      <c r="C822" s="374"/>
      <c r="D822" s="347" t="s">
        <v>324</v>
      </c>
      <c r="E822" s="270"/>
      <c r="F822" s="270">
        <v>1.2</v>
      </c>
      <c r="G822" s="270"/>
      <c r="H822" s="270">
        <v>2.1</v>
      </c>
      <c r="I822" s="270">
        <f t="shared" si="49"/>
        <v>2.52</v>
      </c>
      <c r="J822" s="271"/>
      <c r="K822" s="409">
        <f t="shared" si="50"/>
        <v>0</v>
      </c>
      <c r="L822" s="23"/>
    </row>
    <row r="823" spans="1:12" s="283" customFormat="1" ht="18" x14ac:dyDescent="0.25">
      <c r="A823" s="284"/>
      <c r="B823" s="412"/>
      <c r="C823" s="374"/>
      <c r="D823" s="347" t="s">
        <v>326</v>
      </c>
      <c r="E823" s="270"/>
      <c r="F823" s="270">
        <v>1.2</v>
      </c>
      <c r="G823" s="270"/>
      <c r="H823" s="270">
        <v>2.1</v>
      </c>
      <c r="I823" s="270">
        <f t="shared" si="49"/>
        <v>2.52</v>
      </c>
      <c r="J823" s="271"/>
      <c r="K823" s="409">
        <f t="shared" si="50"/>
        <v>0</v>
      </c>
      <c r="L823" s="23"/>
    </row>
    <row r="824" spans="1:12" s="283" customFormat="1" ht="18" x14ac:dyDescent="0.25">
      <c r="A824" s="284"/>
      <c r="B824" s="412"/>
      <c r="C824" s="374"/>
      <c r="D824" s="347" t="s">
        <v>238</v>
      </c>
      <c r="E824" s="270"/>
      <c r="F824" s="270">
        <v>1.2</v>
      </c>
      <c r="G824" s="270"/>
      <c r="H824" s="270">
        <v>2.1</v>
      </c>
      <c r="I824" s="270">
        <f t="shared" si="49"/>
        <v>2.52</v>
      </c>
      <c r="J824" s="271"/>
      <c r="K824" s="409">
        <f t="shared" si="50"/>
        <v>0</v>
      </c>
      <c r="L824" s="23"/>
    </row>
    <row r="825" spans="1:12" s="283" customFormat="1" ht="18" x14ac:dyDescent="0.25">
      <c r="A825" s="284"/>
      <c r="B825" s="412"/>
      <c r="C825" s="374"/>
      <c r="D825" s="347" t="s">
        <v>285</v>
      </c>
      <c r="E825" s="270"/>
      <c r="F825" s="270">
        <v>1.2</v>
      </c>
      <c r="G825" s="270"/>
      <c r="H825" s="270">
        <v>2.1</v>
      </c>
      <c r="I825" s="270">
        <f t="shared" si="49"/>
        <v>2.52</v>
      </c>
      <c r="J825" s="271">
        <v>1</v>
      </c>
      <c r="K825" s="409">
        <f t="shared" si="50"/>
        <v>1</v>
      </c>
      <c r="L825" s="23"/>
    </row>
    <row r="826" spans="1:12" s="283" customFormat="1" ht="18" x14ac:dyDescent="0.25">
      <c r="A826" s="284"/>
      <c r="B826" s="412"/>
      <c r="C826" s="374"/>
      <c r="D826" s="347" t="s">
        <v>323</v>
      </c>
      <c r="E826" s="270"/>
      <c r="F826" s="270">
        <v>1.2</v>
      </c>
      <c r="G826" s="270"/>
      <c r="H826" s="270">
        <v>2.1</v>
      </c>
      <c r="I826" s="270">
        <f t="shared" si="49"/>
        <v>2.52</v>
      </c>
      <c r="J826" s="271"/>
      <c r="K826" s="409">
        <f t="shared" si="50"/>
        <v>0</v>
      </c>
      <c r="L826" s="23"/>
    </row>
    <row r="827" spans="1:12" s="283" customFormat="1" ht="18" x14ac:dyDescent="0.25">
      <c r="A827" s="284"/>
      <c r="B827" s="412"/>
      <c r="C827" s="374"/>
      <c r="D827" s="347" t="s">
        <v>322</v>
      </c>
      <c r="E827" s="270"/>
      <c r="F827" s="270">
        <v>1.2</v>
      </c>
      <c r="G827" s="270"/>
      <c r="H827" s="270">
        <v>2.1</v>
      </c>
      <c r="I827" s="270">
        <f t="shared" si="49"/>
        <v>2.52</v>
      </c>
      <c r="J827" s="271"/>
      <c r="K827" s="409">
        <f t="shared" si="50"/>
        <v>0</v>
      </c>
      <c r="L827" s="23"/>
    </row>
    <row r="828" spans="1:12" s="283" customFormat="1" ht="36" x14ac:dyDescent="0.25">
      <c r="A828" s="284"/>
      <c r="B828" s="412"/>
      <c r="C828" s="374"/>
      <c r="D828" s="347" t="s">
        <v>321</v>
      </c>
      <c r="E828" s="270"/>
      <c r="F828" s="270">
        <v>1.2</v>
      </c>
      <c r="G828" s="270"/>
      <c r="H828" s="270">
        <v>2.1</v>
      </c>
      <c r="I828" s="270">
        <f t="shared" si="49"/>
        <v>2.52</v>
      </c>
      <c r="J828" s="271"/>
      <c r="K828" s="409">
        <f t="shared" si="50"/>
        <v>0</v>
      </c>
      <c r="L828" s="23"/>
    </row>
    <row r="829" spans="1:12" s="283" customFormat="1" ht="18" x14ac:dyDescent="0.25">
      <c r="A829" s="284"/>
      <c r="B829" s="412"/>
      <c r="C829" s="374"/>
      <c r="D829" s="347" t="s">
        <v>320</v>
      </c>
      <c r="E829" s="270"/>
      <c r="F829" s="270">
        <v>1.2</v>
      </c>
      <c r="G829" s="270"/>
      <c r="H829" s="270">
        <v>2.1</v>
      </c>
      <c r="I829" s="270">
        <f t="shared" si="49"/>
        <v>2.52</v>
      </c>
      <c r="J829" s="271">
        <v>1</v>
      </c>
      <c r="K829" s="409">
        <f t="shared" si="50"/>
        <v>1</v>
      </c>
      <c r="L829" s="23"/>
    </row>
    <row r="830" spans="1:12" s="283" customFormat="1" ht="18" x14ac:dyDescent="0.25">
      <c r="A830" s="284"/>
      <c r="B830" s="412"/>
      <c r="C830" s="374"/>
      <c r="D830" s="347" t="s">
        <v>319</v>
      </c>
      <c r="E830" s="270"/>
      <c r="F830" s="270">
        <v>1.2</v>
      </c>
      <c r="G830" s="270"/>
      <c r="H830" s="270">
        <v>2.1</v>
      </c>
      <c r="I830" s="270">
        <f t="shared" si="49"/>
        <v>2.52</v>
      </c>
      <c r="J830" s="271">
        <v>1</v>
      </c>
      <c r="K830" s="409">
        <f t="shared" si="50"/>
        <v>1</v>
      </c>
      <c r="L830" s="23"/>
    </row>
    <row r="831" spans="1:12" s="283" customFormat="1" ht="18" x14ac:dyDescent="0.25">
      <c r="A831" s="284"/>
      <c r="B831" s="412"/>
      <c r="C831" s="374"/>
      <c r="D831" s="347" t="s">
        <v>286</v>
      </c>
      <c r="E831" s="270"/>
      <c r="F831" s="270">
        <v>1.2</v>
      </c>
      <c r="G831" s="270"/>
      <c r="H831" s="270">
        <v>2.1</v>
      </c>
      <c r="I831" s="270">
        <f t="shared" si="49"/>
        <v>2.52</v>
      </c>
      <c r="J831" s="271"/>
      <c r="K831" s="409">
        <f t="shared" si="50"/>
        <v>0</v>
      </c>
      <c r="L831" s="23"/>
    </row>
    <row r="832" spans="1:12" s="283" customFormat="1" ht="18" x14ac:dyDescent="0.25">
      <c r="A832" s="284"/>
      <c r="B832" s="412"/>
      <c r="C832" s="374"/>
      <c r="D832" s="347"/>
      <c r="E832" s="270"/>
      <c r="F832" s="270"/>
      <c r="G832" s="270"/>
      <c r="H832" s="270"/>
      <c r="I832" s="270"/>
      <c r="J832" s="271"/>
      <c r="K832" s="410">
        <f>SUM(K815:K831)</f>
        <v>5</v>
      </c>
      <c r="L832" s="23"/>
    </row>
    <row r="833" spans="1:12" s="283" customFormat="1" ht="36" x14ac:dyDescent="0.25">
      <c r="A833" s="284"/>
      <c r="B833" s="407" t="str">
        <f>'Planila Orçamentária'!C71</f>
        <v>Visor em alumínio e vidro plumbífero, conforme padrão existente.</v>
      </c>
      <c r="C833" s="266" t="s">
        <v>16</v>
      </c>
      <c r="D833" s="272"/>
      <c r="E833" s="268"/>
      <c r="F833" s="268"/>
      <c r="G833" s="268"/>
      <c r="H833" s="268"/>
      <c r="I833" s="268"/>
      <c r="J833" s="267"/>
      <c r="K833" s="408"/>
      <c r="L833" s="23"/>
    </row>
    <row r="834" spans="1:12" s="283" customFormat="1" ht="36" x14ac:dyDescent="0.25">
      <c r="A834" s="284"/>
      <c r="B834" s="412"/>
      <c r="C834" s="374"/>
      <c r="D834" s="347" t="s">
        <v>279</v>
      </c>
      <c r="E834" s="270"/>
      <c r="F834" s="270">
        <v>1.2</v>
      </c>
      <c r="G834" s="270"/>
      <c r="H834" s="270">
        <v>1</v>
      </c>
      <c r="I834" s="270">
        <f>F834*H834</f>
        <v>1.2</v>
      </c>
      <c r="J834" s="271"/>
      <c r="K834" s="409">
        <f>I834*J834</f>
        <v>0</v>
      </c>
      <c r="L834" s="23"/>
    </row>
    <row r="835" spans="1:12" s="283" customFormat="1" ht="18" x14ac:dyDescent="0.25">
      <c r="A835" s="284"/>
      <c r="B835" s="412"/>
      <c r="C835" s="374"/>
      <c r="D835" s="347" t="s">
        <v>280</v>
      </c>
      <c r="E835" s="270"/>
      <c r="F835" s="270">
        <v>1.2</v>
      </c>
      <c r="G835" s="270"/>
      <c r="H835" s="270">
        <v>1</v>
      </c>
      <c r="I835" s="270">
        <f t="shared" ref="I835:I850" si="51">F835*H835</f>
        <v>1.2</v>
      </c>
      <c r="J835" s="271">
        <v>1</v>
      </c>
      <c r="K835" s="409">
        <f t="shared" ref="K835:K850" si="52">I835*J835</f>
        <v>1.2</v>
      </c>
      <c r="L835" s="23"/>
    </row>
    <row r="836" spans="1:12" s="283" customFormat="1" ht="18" x14ac:dyDescent="0.25">
      <c r="A836" s="284"/>
      <c r="B836" s="412"/>
      <c r="C836" s="374"/>
      <c r="D836" s="347" t="s">
        <v>281</v>
      </c>
      <c r="E836" s="270"/>
      <c r="F836" s="270">
        <v>1.2</v>
      </c>
      <c r="G836" s="270"/>
      <c r="H836" s="270">
        <v>1</v>
      </c>
      <c r="I836" s="270">
        <f t="shared" si="51"/>
        <v>1.2</v>
      </c>
      <c r="J836" s="271"/>
      <c r="K836" s="409">
        <f t="shared" si="52"/>
        <v>0</v>
      </c>
      <c r="L836" s="23"/>
    </row>
    <row r="837" spans="1:12" s="283" customFormat="1" ht="18" x14ac:dyDescent="0.25">
      <c r="A837" s="284"/>
      <c r="B837" s="412"/>
      <c r="C837" s="374"/>
      <c r="D837" s="347" t="s">
        <v>282</v>
      </c>
      <c r="E837" s="270"/>
      <c r="F837" s="270">
        <v>1.2</v>
      </c>
      <c r="G837" s="270"/>
      <c r="H837" s="270">
        <v>1</v>
      </c>
      <c r="I837" s="270">
        <f t="shared" si="51"/>
        <v>1.2</v>
      </c>
      <c r="J837" s="271"/>
      <c r="K837" s="409">
        <f t="shared" si="52"/>
        <v>0</v>
      </c>
      <c r="L837" s="23"/>
    </row>
    <row r="838" spans="1:12" s="283" customFormat="1" ht="36" x14ac:dyDescent="0.25">
      <c r="A838" s="284"/>
      <c r="B838" s="412"/>
      <c r="C838" s="374"/>
      <c r="D838" s="347" t="s">
        <v>283</v>
      </c>
      <c r="E838" s="270"/>
      <c r="F838" s="270">
        <v>1.2</v>
      </c>
      <c r="G838" s="270"/>
      <c r="H838" s="270">
        <v>1</v>
      </c>
      <c r="I838" s="270">
        <f t="shared" si="51"/>
        <v>1.2</v>
      </c>
      <c r="J838" s="271"/>
      <c r="K838" s="409">
        <f t="shared" si="52"/>
        <v>0</v>
      </c>
      <c r="L838" s="23"/>
    </row>
    <row r="839" spans="1:12" s="283" customFormat="1" ht="18" x14ac:dyDescent="0.25">
      <c r="A839" s="284"/>
      <c r="B839" s="412"/>
      <c r="C839" s="374"/>
      <c r="D839" s="347" t="s">
        <v>325</v>
      </c>
      <c r="E839" s="270"/>
      <c r="F839" s="270">
        <v>1.2</v>
      </c>
      <c r="G839" s="270"/>
      <c r="H839" s="270">
        <v>1</v>
      </c>
      <c r="I839" s="270">
        <f t="shared" si="51"/>
        <v>1.2</v>
      </c>
      <c r="J839" s="271"/>
      <c r="K839" s="409">
        <f t="shared" si="52"/>
        <v>0</v>
      </c>
      <c r="L839" s="23"/>
    </row>
    <row r="840" spans="1:12" s="283" customFormat="1" ht="18" x14ac:dyDescent="0.25">
      <c r="A840" s="284"/>
      <c r="B840" s="412"/>
      <c r="C840" s="374"/>
      <c r="D840" s="347" t="s">
        <v>284</v>
      </c>
      <c r="E840" s="270"/>
      <c r="F840" s="270">
        <v>1.2</v>
      </c>
      <c r="G840" s="270"/>
      <c r="H840" s="270">
        <v>1</v>
      </c>
      <c r="I840" s="270">
        <f t="shared" si="51"/>
        <v>1.2</v>
      </c>
      <c r="J840" s="271"/>
      <c r="K840" s="409">
        <f t="shared" si="52"/>
        <v>0</v>
      </c>
      <c r="L840" s="23"/>
    </row>
    <row r="841" spans="1:12" s="283" customFormat="1" ht="18" x14ac:dyDescent="0.25">
      <c r="A841" s="284"/>
      <c r="B841" s="412"/>
      <c r="C841" s="374"/>
      <c r="D841" s="347" t="s">
        <v>324</v>
      </c>
      <c r="E841" s="270"/>
      <c r="F841" s="270">
        <v>1.2</v>
      </c>
      <c r="G841" s="270"/>
      <c r="H841" s="270">
        <v>1</v>
      </c>
      <c r="I841" s="270">
        <f t="shared" si="51"/>
        <v>1.2</v>
      </c>
      <c r="J841" s="271"/>
      <c r="K841" s="409">
        <f t="shared" si="52"/>
        <v>0</v>
      </c>
      <c r="L841" s="23"/>
    </row>
    <row r="842" spans="1:12" s="283" customFormat="1" ht="18" x14ac:dyDescent="0.25">
      <c r="A842" s="284"/>
      <c r="B842" s="412"/>
      <c r="C842" s="374"/>
      <c r="D842" s="347" t="s">
        <v>326</v>
      </c>
      <c r="E842" s="270"/>
      <c r="F842" s="270">
        <v>1.2</v>
      </c>
      <c r="G842" s="270"/>
      <c r="H842" s="270">
        <v>1</v>
      </c>
      <c r="I842" s="270">
        <f t="shared" si="51"/>
        <v>1.2</v>
      </c>
      <c r="J842" s="271"/>
      <c r="K842" s="409">
        <f t="shared" si="52"/>
        <v>0</v>
      </c>
      <c r="L842" s="23"/>
    </row>
    <row r="843" spans="1:12" s="283" customFormat="1" ht="18" x14ac:dyDescent="0.25">
      <c r="A843" s="284"/>
      <c r="B843" s="412"/>
      <c r="C843" s="374"/>
      <c r="D843" s="347" t="s">
        <v>238</v>
      </c>
      <c r="E843" s="270"/>
      <c r="F843" s="270">
        <v>1.2</v>
      </c>
      <c r="G843" s="270"/>
      <c r="H843" s="270">
        <v>1</v>
      </c>
      <c r="I843" s="270">
        <f t="shared" si="51"/>
        <v>1.2</v>
      </c>
      <c r="J843" s="271"/>
      <c r="K843" s="409">
        <f t="shared" si="52"/>
        <v>0</v>
      </c>
      <c r="L843" s="23"/>
    </row>
    <row r="844" spans="1:12" s="283" customFormat="1" ht="18" x14ac:dyDescent="0.25">
      <c r="A844" s="284"/>
      <c r="B844" s="412"/>
      <c r="C844" s="374"/>
      <c r="D844" s="347" t="s">
        <v>285</v>
      </c>
      <c r="E844" s="270"/>
      <c r="F844" s="270">
        <v>1.2</v>
      </c>
      <c r="G844" s="270"/>
      <c r="H844" s="270">
        <v>1</v>
      </c>
      <c r="I844" s="270">
        <f t="shared" si="51"/>
        <v>1.2</v>
      </c>
      <c r="J844" s="271">
        <v>1</v>
      </c>
      <c r="K844" s="409">
        <f t="shared" si="52"/>
        <v>1.2</v>
      </c>
      <c r="L844" s="23"/>
    </row>
    <row r="845" spans="1:12" s="283" customFormat="1" ht="18" x14ac:dyDescent="0.25">
      <c r="A845" s="284"/>
      <c r="B845" s="412"/>
      <c r="C845" s="374"/>
      <c r="D845" s="347" t="s">
        <v>323</v>
      </c>
      <c r="E845" s="270"/>
      <c r="F845" s="270">
        <v>1.2</v>
      </c>
      <c r="G845" s="270"/>
      <c r="H845" s="270">
        <v>1</v>
      </c>
      <c r="I845" s="270">
        <f t="shared" si="51"/>
        <v>1.2</v>
      </c>
      <c r="J845" s="271"/>
      <c r="K845" s="409">
        <f t="shared" si="52"/>
        <v>0</v>
      </c>
      <c r="L845" s="23"/>
    </row>
    <row r="846" spans="1:12" s="283" customFormat="1" ht="18" x14ac:dyDescent="0.25">
      <c r="A846" s="284"/>
      <c r="B846" s="412"/>
      <c r="C846" s="374"/>
      <c r="D846" s="347" t="s">
        <v>322</v>
      </c>
      <c r="E846" s="270"/>
      <c r="F846" s="270">
        <v>1.2</v>
      </c>
      <c r="G846" s="270"/>
      <c r="H846" s="270">
        <v>1</v>
      </c>
      <c r="I846" s="270">
        <f t="shared" si="51"/>
        <v>1.2</v>
      </c>
      <c r="J846" s="271"/>
      <c r="K846" s="409">
        <f t="shared" si="52"/>
        <v>0</v>
      </c>
      <c r="L846" s="23"/>
    </row>
    <row r="847" spans="1:12" s="283" customFormat="1" ht="36" x14ac:dyDescent="0.25">
      <c r="A847" s="284"/>
      <c r="B847" s="412"/>
      <c r="C847" s="374"/>
      <c r="D847" s="347" t="s">
        <v>321</v>
      </c>
      <c r="E847" s="270"/>
      <c r="F847" s="270">
        <v>1.2</v>
      </c>
      <c r="G847" s="270"/>
      <c r="H847" s="270">
        <v>1</v>
      </c>
      <c r="I847" s="270">
        <f t="shared" si="51"/>
        <v>1.2</v>
      </c>
      <c r="J847" s="271"/>
      <c r="K847" s="409">
        <f t="shared" si="52"/>
        <v>0</v>
      </c>
      <c r="L847" s="23"/>
    </row>
    <row r="848" spans="1:12" s="283" customFormat="1" ht="18" x14ac:dyDescent="0.25">
      <c r="A848" s="284"/>
      <c r="B848" s="412"/>
      <c r="C848" s="374"/>
      <c r="D848" s="347" t="s">
        <v>320</v>
      </c>
      <c r="E848" s="270"/>
      <c r="F848" s="270">
        <v>1.2</v>
      </c>
      <c r="G848" s="270"/>
      <c r="H848" s="270">
        <v>1</v>
      </c>
      <c r="I848" s="270">
        <f t="shared" si="51"/>
        <v>1.2</v>
      </c>
      <c r="J848" s="271"/>
      <c r="K848" s="409">
        <f t="shared" si="52"/>
        <v>0</v>
      </c>
      <c r="L848" s="23"/>
    </row>
    <row r="849" spans="1:12" s="283" customFormat="1" ht="18" x14ac:dyDescent="0.25">
      <c r="A849" s="284"/>
      <c r="B849" s="412"/>
      <c r="C849" s="374"/>
      <c r="D849" s="347" t="s">
        <v>319</v>
      </c>
      <c r="E849" s="270"/>
      <c r="F849" s="270">
        <v>1.2</v>
      </c>
      <c r="G849" s="270"/>
      <c r="H849" s="270">
        <v>1</v>
      </c>
      <c r="I849" s="270">
        <f t="shared" si="51"/>
        <v>1.2</v>
      </c>
      <c r="J849" s="271"/>
      <c r="K849" s="409">
        <f t="shared" si="52"/>
        <v>0</v>
      </c>
      <c r="L849" s="23"/>
    </row>
    <row r="850" spans="1:12" s="283" customFormat="1" ht="18" x14ac:dyDescent="0.25">
      <c r="A850" s="284"/>
      <c r="B850" s="412"/>
      <c r="C850" s="374"/>
      <c r="D850" s="347" t="s">
        <v>286</v>
      </c>
      <c r="E850" s="270"/>
      <c r="F850" s="270">
        <v>1.2</v>
      </c>
      <c r="G850" s="270"/>
      <c r="H850" s="270">
        <v>1</v>
      </c>
      <c r="I850" s="270">
        <f t="shared" si="51"/>
        <v>1.2</v>
      </c>
      <c r="J850" s="271"/>
      <c r="K850" s="409">
        <f t="shared" si="52"/>
        <v>0</v>
      </c>
      <c r="L850" s="23"/>
    </row>
    <row r="851" spans="1:12" s="283" customFormat="1" ht="18" x14ac:dyDescent="0.25">
      <c r="A851" s="284"/>
      <c r="B851" s="412"/>
      <c r="C851" s="374"/>
      <c r="D851" s="347"/>
      <c r="E851" s="270"/>
      <c r="F851" s="270"/>
      <c r="G851" s="270"/>
      <c r="H851" s="270"/>
      <c r="I851" s="270"/>
      <c r="J851" s="271"/>
      <c r="K851" s="410">
        <f>SUM(K834:K850)</f>
        <v>2.4</v>
      </c>
      <c r="L851" s="23"/>
    </row>
    <row r="852" spans="1:12" s="283" customFormat="1" ht="18" x14ac:dyDescent="0.25">
      <c r="A852" s="284"/>
      <c r="B852" s="407" t="str">
        <f>'Planila Orçamentária'!C72</f>
        <v>Ventilação mecânica por exaustor no teto</v>
      </c>
      <c r="C852" s="266" t="s">
        <v>16</v>
      </c>
      <c r="D852" s="272"/>
      <c r="E852" s="268"/>
      <c r="F852" s="268"/>
      <c r="G852" s="268"/>
      <c r="H852" s="268"/>
      <c r="I852" s="268"/>
      <c r="J852" s="267"/>
      <c r="K852" s="408"/>
      <c r="L852" s="23"/>
    </row>
    <row r="853" spans="1:12" s="283" customFormat="1" ht="36" x14ac:dyDescent="0.25">
      <c r="A853" s="284"/>
      <c r="B853" s="412"/>
      <c r="C853" s="374"/>
      <c r="D853" s="347" t="s">
        <v>279</v>
      </c>
      <c r="E853" s="270"/>
      <c r="F853" s="270"/>
      <c r="G853" s="270"/>
      <c r="H853" s="270"/>
      <c r="I853" s="270"/>
      <c r="J853" s="271"/>
      <c r="K853" s="409"/>
      <c r="L853" s="23"/>
    </row>
    <row r="854" spans="1:12" s="283" customFormat="1" ht="18" x14ac:dyDescent="0.25">
      <c r="A854" s="284"/>
      <c r="B854" s="412"/>
      <c r="C854" s="374"/>
      <c r="D854" s="347" t="s">
        <v>280</v>
      </c>
      <c r="E854" s="270"/>
      <c r="F854" s="270"/>
      <c r="G854" s="270"/>
      <c r="H854" s="270"/>
      <c r="I854" s="270"/>
      <c r="J854" s="271"/>
      <c r="K854" s="409"/>
      <c r="L854" s="23"/>
    </row>
    <row r="855" spans="1:12" s="283" customFormat="1" ht="18" x14ac:dyDescent="0.25">
      <c r="A855" s="284"/>
      <c r="B855" s="412"/>
      <c r="C855" s="374"/>
      <c r="D855" s="347" t="s">
        <v>281</v>
      </c>
      <c r="E855" s="270"/>
      <c r="F855" s="270"/>
      <c r="G855" s="270"/>
      <c r="H855" s="270"/>
      <c r="I855" s="270"/>
      <c r="J855" s="271"/>
      <c r="K855" s="409"/>
      <c r="L855" s="23"/>
    </row>
    <row r="856" spans="1:12" s="283" customFormat="1" ht="18" x14ac:dyDescent="0.25">
      <c r="A856" s="284"/>
      <c r="B856" s="412"/>
      <c r="C856" s="374"/>
      <c r="D856" s="347" t="s">
        <v>282</v>
      </c>
      <c r="E856" s="270"/>
      <c r="F856" s="270"/>
      <c r="G856" s="270"/>
      <c r="H856" s="270"/>
      <c r="I856" s="270"/>
      <c r="J856" s="271"/>
      <c r="K856" s="409"/>
      <c r="L856" s="23"/>
    </row>
    <row r="857" spans="1:12" s="283" customFormat="1" ht="36" x14ac:dyDescent="0.25">
      <c r="A857" s="284"/>
      <c r="B857" s="412"/>
      <c r="C857" s="374"/>
      <c r="D857" s="347" t="s">
        <v>283</v>
      </c>
      <c r="E857" s="270"/>
      <c r="F857" s="270"/>
      <c r="G857" s="270"/>
      <c r="H857" s="270"/>
      <c r="I857" s="270"/>
      <c r="J857" s="271"/>
      <c r="K857" s="409"/>
      <c r="L857" s="23"/>
    </row>
    <row r="858" spans="1:12" s="283" customFormat="1" ht="18" x14ac:dyDescent="0.25">
      <c r="A858" s="284"/>
      <c r="B858" s="412"/>
      <c r="C858" s="374"/>
      <c r="D858" s="347" t="s">
        <v>325</v>
      </c>
      <c r="E858" s="270"/>
      <c r="F858" s="270"/>
      <c r="G858" s="270"/>
      <c r="H858" s="270"/>
      <c r="I858" s="270"/>
      <c r="J858" s="271"/>
      <c r="K858" s="409"/>
      <c r="L858" s="23"/>
    </row>
    <row r="859" spans="1:12" s="283" customFormat="1" ht="18" x14ac:dyDescent="0.25">
      <c r="A859" s="284"/>
      <c r="B859" s="412"/>
      <c r="C859" s="374"/>
      <c r="D859" s="347" t="s">
        <v>284</v>
      </c>
      <c r="E859" s="270"/>
      <c r="F859" s="270"/>
      <c r="G859" s="270"/>
      <c r="H859" s="270"/>
      <c r="I859" s="270"/>
      <c r="J859" s="271">
        <v>1</v>
      </c>
      <c r="K859" s="409">
        <f>J859</f>
        <v>1</v>
      </c>
      <c r="L859" s="23"/>
    </row>
    <row r="860" spans="1:12" s="283" customFormat="1" ht="18" x14ac:dyDescent="0.25">
      <c r="A860" s="284"/>
      <c r="B860" s="412"/>
      <c r="C860" s="374"/>
      <c r="D860" s="347" t="s">
        <v>324</v>
      </c>
      <c r="E860" s="270"/>
      <c r="F860" s="270"/>
      <c r="G860" s="270"/>
      <c r="H860" s="270"/>
      <c r="I860" s="270"/>
      <c r="J860" s="271"/>
      <c r="K860" s="409"/>
      <c r="L860" s="23"/>
    </row>
    <row r="861" spans="1:12" s="283" customFormat="1" ht="18" x14ac:dyDescent="0.25">
      <c r="A861" s="284"/>
      <c r="B861" s="412"/>
      <c r="C861" s="374"/>
      <c r="D861" s="347" t="s">
        <v>326</v>
      </c>
      <c r="E861" s="270"/>
      <c r="F861" s="270"/>
      <c r="G861" s="270"/>
      <c r="H861" s="270"/>
      <c r="I861" s="270"/>
      <c r="J861" s="271"/>
      <c r="K861" s="409"/>
      <c r="L861" s="23"/>
    </row>
    <row r="862" spans="1:12" s="283" customFormat="1" ht="18" x14ac:dyDescent="0.25">
      <c r="A862" s="284"/>
      <c r="B862" s="412"/>
      <c r="C862" s="374"/>
      <c r="D862" s="347" t="s">
        <v>238</v>
      </c>
      <c r="E862" s="270"/>
      <c r="F862" s="270"/>
      <c r="G862" s="270"/>
      <c r="H862" s="270"/>
      <c r="I862" s="270"/>
      <c r="J862" s="271"/>
      <c r="K862" s="409"/>
      <c r="L862" s="23"/>
    </row>
    <row r="863" spans="1:12" s="283" customFormat="1" ht="18" x14ac:dyDescent="0.25">
      <c r="A863" s="284"/>
      <c r="B863" s="412"/>
      <c r="C863" s="374"/>
      <c r="D863" s="347" t="s">
        <v>285</v>
      </c>
      <c r="E863" s="270"/>
      <c r="F863" s="270"/>
      <c r="G863" s="270"/>
      <c r="H863" s="270"/>
      <c r="I863" s="270"/>
      <c r="J863" s="271"/>
      <c r="K863" s="409"/>
      <c r="L863" s="23"/>
    </row>
    <row r="864" spans="1:12" s="283" customFormat="1" ht="18" x14ac:dyDescent="0.25">
      <c r="A864" s="284"/>
      <c r="B864" s="412"/>
      <c r="C864" s="374"/>
      <c r="D864" s="347" t="s">
        <v>323</v>
      </c>
      <c r="E864" s="270"/>
      <c r="F864" s="270"/>
      <c r="G864" s="270"/>
      <c r="H864" s="129"/>
      <c r="I864" s="270"/>
      <c r="J864" s="271"/>
      <c r="K864" s="409"/>
      <c r="L864" s="23"/>
    </row>
    <row r="865" spans="1:12" s="283" customFormat="1" ht="18" x14ac:dyDescent="0.25">
      <c r="A865" s="284"/>
      <c r="B865" s="412"/>
      <c r="C865" s="374"/>
      <c r="D865" s="347" t="s">
        <v>322</v>
      </c>
      <c r="E865" s="270"/>
      <c r="F865" s="270"/>
      <c r="G865" s="270"/>
      <c r="H865" s="129"/>
      <c r="I865" s="270"/>
      <c r="J865" s="271"/>
      <c r="K865" s="409"/>
      <c r="L865" s="23"/>
    </row>
    <row r="866" spans="1:12" s="283" customFormat="1" ht="36" x14ac:dyDescent="0.25">
      <c r="A866" s="284"/>
      <c r="B866" s="412"/>
      <c r="C866" s="374"/>
      <c r="D866" s="347" t="s">
        <v>321</v>
      </c>
      <c r="E866" s="270"/>
      <c r="F866" s="270"/>
      <c r="G866" s="270"/>
      <c r="H866" s="270"/>
      <c r="I866" s="270"/>
      <c r="J866" s="271"/>
      <c r="K866" s="409"/>
      <c r="L866" s="23"/>
    </row>
    <row r="867" spans="1:12" s="283" customFormat="1" ht="18" x14ac:dyDescent="0.25">
      <c r="A867" s="284"/>
      <c r="B867" s="412"/>
      <c r="C867" s="374"/>
      <c r="D867" s="347" t="s">
        <v>320</v>
      </c>
      <c r="E867" s="270"/>
      <c r="F867" s="270"/>
      <c r="G867" s="270"/>
      <c r="H867" s="270"/>
      <c r="I867" s="270"/>
      <c r="J867" s="271"/>
      <c r="K867" s="409"/>
      <c r="L867" s="23"/>
    </row>
    <row r="868" spans="1:12" s="283" customFormat="1" ht="18" x14ac:dyDescent="0.25">
      <c r="A868" s="284"/>
      <c r="B868" s="412"/>
      <c r="C868" s="374"/>
      <c r="D868" s="347" t="s">
        <v>319</v>
      </c>
      <c r="E868" s="270"/>
      <c r="F868" s="270"/>
      <c r="G868" s="270"/>
      <c r="H868" s="270"/>
      <c r="I868" s="270"/>
      <c r="J868" s="271"/>
      <c r="K868" s="409"/>
      <c r="L868" s="23"/>
    </row>
    <row r="869" spans="1:12" s="283" customFormat="1" ht="18" x14ac:dyDescent="0.25">
      <c r="A869" s="284"/>
      <c r="B869" s="412"/>
      <c r="C869" s="374"/>
      <c r="D869" s="347" t="s">
        <v>286</v>
      </c>
      <c r="E869" s="270"/>
      <c r="F869" s="270"/>
      <c r="G869" s="270"/>
      <c r="H869" s="270"/>
      <c r="I869" s="270"/>
      <c r="J869" s="271"/>
      <c r="K869" s="409"/>
      <c r="L869" s="23"/>
    </row>
    <row r="870" spans="1:12" s="283" customFormat="1" ht="18" x14ac:dyDescent="0.25">
      <c r="A870" s="284"/>
      <c r="B870" s="412"/>
      <c r="C870" s="374"/>
      <c r="D870" s="347"/>
      <c r="E870" s="270"/>
      <c r="F870" s="270"/>
      <c r="G870" s="270"/>
      <c r="H870" s="270"/>
      <c r="I870" s="270"/>
      <c r="J870" s="271"/>
      <c r="K870" s="410">
        <f>SUM(K859:K869)</f>
        <v>1</v>
      </c>
      <c r="L870" s="23"/>
    </row>
    <row r="871" spans="1:12" s="283" customFormat="1" ht="90" x14ac:dyDescent="0.25">
      <c r="A871" s="284"/>
      <c r="B871" s="407" t="str">
        <f>'Planila Orçamentária'!C73</f>
        <v>Fechamento de meia esquadria com placas de gesso para passagem de instalações de gases (indicada em planta). Acabamento em conformidade com paredes.</v>
      </c>
      <c r="C871" s="266" t="s">
        <v>16</v>
      </c>
      <c r="D871" s="272"/>
      <c r="E871" s="268"/>
      <c r="F871" s="268"/>
      <c r="G871" s="268"/>
      <c r="H871" s="268"/>
      <c r="I871" s="268"/>
      <c r="J871" s="267"/>
      <c r="K871" s="408"/>
      <c r="L871" s="23"/>
    </row>
    <row r="872" spans="1:12" s="283" customFormat="1" ht="36" x14ac:dyDescent="0.25">
      <c r="A872" s="284"/>
      <c r="B872" s="412"/>
      <c r="C872" s="374"/>
      <c r="D872" s="347" t="s">
        <v>279</v>
      </c>
      <c r="E872" s="270">
        <v>1.2</v>
      </c>
      <c r="F872" s="270">
        <v>1</v>
      </c>
      <c r="G872" s="270"/>
      <c r="H872" s="270"/>
      <c r="I872" s="270">
        <f>E872*F872</f>
        <v>1.2</v>
      </c>
      <c r="J872" s="271"/>
      <c r="K872" s="409">
        <f t="shared" ref="K872:K882" si="53">I872*J872</f>
        <v>0</v>
      </c>
      <c r="L872" s="23"/>
    </row>
    <row r="873" spans="1:12" s="283" customFormat="1" ht="18" x14ac:dyDescent="0.25">
      <c r="A873" s="284"/>
      <c r="B873" s="412"/>
      <c r="C873" s="374"/>
      <c r="D873" s="347" t="s">
        <v>280</v>
      </c>
      <c r="E873" s="270">
        <v>1.2</v>
      </c>
      <c r="F873" s="270">
        <v>1</v>
      </c>
      <c r="G873" s="270"/>
      <c r="H873" s="270"/>
      <c r="I873" s="270">
        <f t="shared" ref="I873:I888" si="54">E873*F873</f>
        <v>1.2</v>
      </c>
      <c r="J873" s="271"/>
      <c r="K873" s="409">
        <f t="shared" si="53"/>
        <v>0</v>
      </c>
      <c r="L873" s="23"/>
    </row>
    <row r="874" spans="1:12" s="283" customFormat="1" ht="18" x14ac:dyDescent="0.25">
      <c r="A874" s="284"/>
      <c r="B874" s="412"/>
      <c r="C874" s="374"/>
      <c r="D874" s="347" t="s">
        <v>281</v>
      </c>
      <c r="E874" s="270">
        <v>1.2</v>
      </c>
      <c r="F874" s="270">
        <v>1</v>
      </c>
      <c r="G874" s="270"/>
      <c r="H874" s="270"/>
      <c r="I874" s="270">
        <f t="shared" si="54"/>
        <v>1.2</v>
      </c>
      <c r="J874" s="271"/>
      <c r="K874" s="409">
        <f t="shared" si="53"/>
        <v>0</v>
      </c>
      <c r="L874" s="23"/>
    </row>
    <row r="875" spans="1:12" s="283" customFormat="1" ht="18" x14ac:dyDescent="0.25">
      <c r="A875" s="284"/>
      <c r="B875" s="412"/>
      <c r="C875" s="374"/>
      <c r="D875" s="347" t="s">
        <v>282</v>
      </c>
      <c r="E875" s="270">
        <v>1.2</v>
      </c>
      <c r="F875" s="270">
        <v>1</v>
      </c>
      <c r="G875" s="270"/>
      <c r="H875" s="270"/>
      <c r="I875" s="270">
        <f t="shared" si="54"/>
        <v>1.2</v>
      </c>
      <c r="J875" s="271"/>
      <c r="K875" s="409">
        <f t="shared" si="53"/>
        <v>0</v>
      </c>
      <c r="L875" s="23"/>
    </row>
    <row r="876" spans="1:12" s="283" customFormat="1" ht="36" x14ac:dyDescent="0.25">
      <c r="A876" s="284"/>
      <c r="B876" s="412"/>
      <c r="C876" s="374"/>
      <c r="D876" s="347" t="s">
        <v>283</v>
      </c>
      <c r="E876" s="270">
        <v>1.2</v>
      </c>
      <c r="F876" s="270">
        <v>1</v>
      </c>
      <c r="G876" s="270"/>
      <c r="H876" s="270"/>
      <c r="I876" s="270">
        <f t="shared" si="54"/>
        <v>1.2</v>
      </c>
      <c r="J876" s="271"/>
      <c r="K876" s="409">
        <f t="shared" si="53"/>
        <v>0</v>
      </c>
      <c r="L876" s="23"/>
    </row>
    <row r="877" spans="1:12" s="283" customFormat="1" ht="18" x14ac:dyDescent="0.25">
      <c r="A877" s="284"/>
      <c r="B877" s="412"/>
      <c r="C877" s="374"/>
      <c r="D877" s="347" t="s">
        <v>325</v>
      </c>
      <c r="E877" s="270">
        <v>1.2</v>
      </c>
      <c r="F877" s="270">
        <v>1</v>
      </c>
      <c r="G877" s="270"/>
      <c r="H877" s="270"/>
      <c r="I877" s="270">
        <f t="shared" si="54"/>
        <v>1.2</v>
      </c>
      <c r="J877" s="271"/>
      <c r="K877" s="409">
        <f t="shared" si="53"/>
        <v>0</v>
      </c>
      <c r="L877" s="23"/>
    </row>
    <row r="878" spans="1:12" s="283" customFormat="1" ht="18" x14ac:dyDescent="0.25">
      <c r="A878" s="284"/>
      <c r="B878" s="412"/>
      <c r="C878" s="374"/>
      <c r="D878" s="347" t="s">
        <v>284</v>
      </c>
      <c r="E878" s="270">
        <v>1.2</v>
      </c>
      <c r="F878" s="270">
        <v>1</v>
      </c>
      <c r="G878" s="270"/>
      <c r="H878" s="270"/>
      <c r="I878" s="270">
        <f t="shared" si="54"/>
        <v>1.2</v>
      </c>
      <c r="J878" s="271"/>
      <c r="K878" s="409">
        <f t="shared" si="53"/>
        <v>0</v>
      </c>
      <c r="L878" s="23"/>
    </row>
    <row r="879" spans="1:12" s="283" customFormat="1" ht="18" x14ac:dyDescent="0.25">
      <c r="A879" s="284"/>
      <c r="B879" s="412"/>
      <c r="C879" s="374"/>
      <c r="D879" s="347" t="s">
        <v>324</v>
      </c>
      <c r="E879" s="270">
        <v>1.2</v>
      </c>
      <c r="F879" s="270">
        <v>1</v>
      </c>
      <c r="G879" s="270"/>
      <c r="H879" s="270"/>
      <c r="I879" s="270">
        <f t="shared" si="54"/>
        <v>1.2</v>
      </c>
      <c r="J879" s="271"/>
      <c r="K879" s="409">
        <f t="shared" si="53"/>
        <v>0</v>
      </c>
      <c r="L879" s="23"/>
    </row>
    <row r="880" spans="1:12" s="283" customFormat="1" ht="18" x14ac:dyDescent="0.25">
      <c r="A880" s="284"/>
      <c r="B880" s="412"/>
      <c r="C880" s="374"/>
      <c r="D880" s="347" t="s">
        <v>326</v>
      </c>
      <c r="E880" s="270">
        <v>1.2</v>
      </c>
      <c r="F880" s="270">
        <v>1</v>
      </c>
      <c r="G880" s="270"/>
      <c r="H880" s="270"/>
      <c r="I880" s="270">
        <f t="shared" si="54"/>
        <v>1.2</v>
      </c>
      <c r="J880" s="271"/>
      <c r="K880" s="409">
        <f t="shared" si="53"/>
        <v>0</v>
      </c>
      <c r="L880" s="23"/>
    </row>
    <row r="881" spans="1:12" s="283" customFormat="1" ht="18" x14ac:dyDescent="0.25">
      <c r="A881" s="284"/>
      <c r="B881" s="412"/>
      <c r="C881" s="374"/>
      <c r="D881" s="347" t="s">
        <v>238</v>
      </c>
      <c r="E881" s="270">
        <v>1.2</v>
      </c>
      <c r="F881" s="270">
        <v>1</v>
      </c>
      <c r="G881" s="270"/>
      <c r="H881" s="270"/>
      <c r="I881" s="270">
        <f t="shared" si="54"/>
        <v>1.2</v>
      </c>
      <c r="J881" s="271"/>
      <c r="K881" s="409">
        <f t="shared" si="53"/>
        <v>0</v>
      </c>
      <c r="L881" s="23"/>
    </row>
    <row r="882" spans="1:12" s="283" customFormat="1" ht="18" x14ac:dyDescent="0.25">
      <c r="A882" s="284"/>
      <c r="B882" s="412"/>
      <c r="C882" s="374"/>
      <c r="D882" s="347" t="s">
        <v>285</v>
      </c>
      <c r="E882" s="270">
        <v>1.2</v>
      </c>
      <c r="F882" s="270">
        <v>1</v>
      </c>
      <c r="G882" s="270"/>
      <c r="H882" s="270"/>
      <c r="I882" s="270">
        <f t="shared" si="54"/>
        <v>1.2</v>
      </c>
      <c r="J882" s="271"/>
      <c r="K882" s="409">
        <f t="shared" si="53"/>
        <v>0</v>
      </c>
      <c r="L882" s="23"/>
    </row>
    <row r="883" spans="1:12" s="283" customFormat="1" ht="18" x14ac:dyDescent="0.25">
      <c r="A883" s="284"/>
      <c r="B883" s="412"/>
      <c r="C883" s="374"/>
      <c r="D883" s="347" t="s">
        <v>323</v>
      </c>
      <c r="E883" s="270">
        <v>1.2</v>
      </c>
      <c r="F883" s="270">
        <v>1</v>
      </c>
      <c r="G883" s="270"/>
      <c r="H883" s="129"/>
      <c r="I883" s="270">
        <f t="shared" si="54"/>
        <v>1.2</v>
      </c>
      <c r="J883" s="271">
        <v>1</v>
      </c>
      <c r="K883" s="409">
        <f>I883*J883</f>
        <v>1.2</v>
      </c>
      <c r="L883" s="23"/>
    </row>
    <row r="884" spans="1:12" s="283" customFormat="1" ht="18" x14ac:dyDescent="0.25">
      <c r="A884" s="284"/>
      <c r="B884" s="412"/>
      <c r="C884" s="374"/>
      <c r="D884" s="347" t="s">
        <v>322</v>
      </c>
      <c r="E884" s="270">
        <v>1.2</v>
      </c>
      <c r="F884" s="270">
        <v>1</v>
      </c>
      <c r="G884" s="270"/>
      <c r="H884" s="129"/>
      <c r="I884" s="270">
        <f t="shared" si="54"/>
        <v>1.2</v>
      </c>
      <c r="J884" s="271"/>
      <c r="K884" s="409">
        <f t="shared" ref="K884:K888" si="55">I884*J884</f>
        <v>0</v>
      </c>
      <c r="L884" s="23"/>
    </row>
    <row r="885" spans="1:12" s="283" customFormat="1" ht="36" x14ac:dyDescent="0.25">
      <c r="A885" s="284"/>
      <c r="B885" s="412"/>
      <c r="C885" s="374"/>
      <c r="D885" s="347" t="s">
        <v>321</v>
      </c>
      <c r="E885" s="270">
        <v>1.2</v>
      </c>
      <c r="F885" s="270">
        <v>1</v>
      </c>
      <c r="G885" s="270"/>
      <c r="H885" s="270"/>
      <c r="I885" s="270">
        <f t="shared" si="54"/>
        <v>1.2</v>
      </c>
      <c r="J885" s="271"/>
      <c r="K885" s="409">
        <f t="shared" si="55"/>
        <v>0</v>
      </c>
      <c r="L885" s="23"/>
    </row>
    <row r="886" spans="1:12" s="283" customFormat="1" ht="18" x14ac:dyDescent="0.25">
      <c r="A886" s="284"/>
      <c r="B886" s="412"/>
      <c r="C886" s="374"/>
      <c r="D886" s="347" t="s">
        <v>320</v>
      </c>
      <c r="E886" s="270">
        <v>1.2</v>
      </c>
      <c r="F886" s="270">
        <v>1</v>
      </c>
      <c r="G886" s="270"/>
      <c r="H886" s="270"/>
      <c r="I886" s="270">
        <f t="shared" si="54"/>
        <v>1.2</v>
      </c>
      <c r="J886" s="271"/>
      <c r="K886" s="409">
        <f t="shared" si="55"/>
        <v>0</v>
      </c>
      <c r="L886" s="23"/>
    </row>
    <row r="887" spans="1:12" s="283" customFormat="1" ht="18" x14ac:dyDescent="0.25">
      <c r="A887" s="284"/>
      <c r="B887" s="412"/>
      <c r="C887" s="374"/>
      <c r="D887" s="347" t="s">
        <v>319</v>
      </c>
      <c r="E887" s="270">
        <v>1.2</v>
      </c>
      <c r="F887" s="270">
        <v>1</v>
      </c>
      <c r="G887" s="270"/>
      <c r="H887" s="270"/>
      <c r="I887" s="270">
        <f t="shared" si="54"/>
        <v>1.2</v>
      </c>
      <c r="J887" s="271"/>
      <c r="K887" s="409">
        <f t="shared" si="55"/>
        <v>0</v>
      </c>
      <c r="L887" s="23"/>
    </row>
    <row r="888" spans="1:12" s="283" customFormat="1" ht="18" x14ac:dyDescent="0.25">
      <c r="A888" s="284"/>
      <c r="B888" s="412"/>
      <c r="C888" s="374"/>
      <c r="D888" s="347" t="s">
        <v>286</v>
      </c>
      <c r="E888" s="270">
        <v>1.2</v>
      </c>
      <c r="F888" s="270">
        <v>1</v>
      </c>
      <c r="G888" s="270"/>
      <c r="H888" s="270"/>
      <c r="I888" s="270">
        <f t="shared" si="54"/>
        <v>1.2</v>
      </c>
      <c r="J888" s="271"/>
      <c r="K888" s="409">
        <f t="shared" si="55"/>
        <v>0</v>
      </c>
      <c r="L888" s="23"/>
    </row>
    <row r="889" spans="1:12" s="283" customFormat="1" ht="18" x14ac:dyDescent="0.25">
      <c r="A889" s="284"/>
      <c r="B889" s="412"/>
      <c r="C889" s="374"/>
      <c r="D889" s="347"/>
      <c r="E889" s="270"/>
      <c r="F889" s="270"/>
      <c r="G889" s="270"/>
      <c r="H889" s="270"/>
      <c r="I889" s="270"/>
      <c r="J889" s="271"/>
      <c r="K889" s="410">
        <f>SUM(K872:K888)</f>
        <v>1.2</v>
      </c>
      <c r="L889" s="23"/>
    </row>
    <row r="890" spans="1:12" s="283" customFormat="1" ht="36" x14ac:dyDescent="0.25">
      <c r="A890" s="284"/>
      <c r="B890" s="407" t="str">
        <f>'Planila Orçamentária'!C74</f>
        <v>Janela em alumínio e vidro, conforme padrão existente.</v>
      </c>
      <c r="C890" s="354"/>
      <c r="D890" s="353"/>
      <c r="E890" s="268"/>
      <c r="F890" s="268"/>
      <c r="G890" s="268"/>
      <c r="H890" s="268"/>
      <c r="I890" s="268"/>
      <c r="J890" s="267"/>
      <c r="K890" s="408"/>
      <c r="L890" s="23"/>
    </row>
    <row r="891" spans="1:12" s="283" customFormat="1" ht="36" x14ac:dyDescent="0.25">
      <c r="A891" s="284"/>
      <c r="B891" s="412"/>
      <c r="C891" s="374"/>
      <c r="D891" s="347" t="s">
        <v>279</v>
      </c>
      <c r="E891" s="270">
        <v>2.1</v>
      </c>
      <c r="F891" s="270">
        <v>1</v>
      </c>
      <c r="G891" s="270"/>
      <c r="H891" s="270"/>
      <c r="I891" s="270">
        <f>E891*F891</f>
        <v>2.1</v>
      </c>
      <c r="J891" s="271"/>
      <c r="K891" s="409">
        <f>I891*J891</f>
        <v>0</v>
      </c>
      <c r="L891" s="23"/>
    </row>
    <row r="892" spans="1:12" s="283" customFormat="1" ht="18" x14ac:dyDescent="0.25">
      <c r="A892" s="284"/>
      <c r="B892" s="412"/>
      <c r="C892" s="374"/>
      <c r="D892" s="347" t="s">
        <v>280</v>
      </c>
      <c r="E892" s="270">
        <v>2.1</v>
      </c>
      <c r="F892" s="270">
        <v>1</v>
      </c>
      <c r="G892" s="270"/>
      <c r="H892" s="270"/>
      <c r="I892" s="270">
        <f t="shared" ref="I892:I907" si="56">E892*F892</f>
        <v>2.1</v>
      </c>
      <c r="J892" s="271"/>
      <c r="K892" s="409">
        <f t="shared" ref="K892:K907" si="57">I892*J892</f>
        <v>0</v>
      </c>
      <c r="L892" s="23"/>
    </row>
    <row r="893" spans="1:12" s="283" customFormat="1" ht="18" x14ac:dyDescent="0.25">
      <c r="A893" s="284"/>
      <c r="B893" s="412"/>
      <c r="C893" s="374"/>
      <c r="D893" s="347" t="s">
        <v>281</v>
      </c>
      <c r="E893" s="270">
        <v>2.1</v>
      </c>
      <c r="F893" s="270">
        <v>1</v>
      </c>
      <c r="G893" s="270"/>
      <c r="H893" s="270"/>
      <c r="I893" s="270">
        <f t="shared" si="56"/>
        <v>2.1</v>
      </c>
      <c r="J893" s="271"/>
      <c r="K893" s="409">
        <f t="shared" si="57"/>
        <v>0</v>
      </c>
      <c r="L893" s="23"/>
    </row>
    <row r="894" spans="1:12" s="283" customFormat="1" ht="18" x14ac:dyDescent="0.25">
      <c r="A894" s="284"/>
      <c r="B894" s="412"/>
      <c r="C894" s="374"/>
      <c r="D894" s="347" t="s">
        <v>282</v>
      </c>
      <c r="E894" s="270">
        <v>2.1</v>
      </c>
      <c r="F894" s="270">
        <v>1</v>
      </c>
      <c r="G894" s="270"/>
      <c r="H894" s="270"/>
      <c r="I894" s="270">
        <f t="shared" si="56"/>
        <v>2.1</v>
      </c>
      <c r="J894" s="271"/>
      <c r="K894" s="409">
        <f t="shared" si="57"/>
        <v>0</v>
      </c>
      <c r="L894" s="23"/>
    </row>
    <row r="895" spans="1:12" s="283" customFormat="1" ht="36" x14ac:dyDescent="0.25">
      <c r="A895" s="284"/>
      <c r="B895" s="412"/>
      <c r="C895" s="374"/>
      <c r="D895" s="347" t="s">
        <v>283</v>
      </c>
      <c r="E895" s="270">
        <v>2.1</v>
      </c>
      <c r="F895" s="270">
        <v>1</v>
      </c>
      <c r="G895" s="270"/>
      <c r="H895" s="270"/>
      <c r="I895" s="270">
        <f t="shared" si="56"/>
        <v>2.1</v>
      </c>
      <c r="J895" s="271"/>
      <c r="K895" s="409">
        <f t="shared" si="57"/>
        <v>0</v>
      </c>
      <c r="L895" s="23"/>
    </row>
    <row r="896" spans="1:12" s="283" customFormat="1" ht="18" x14ac:dyDescent="0.25">
      <c r="A896" s="284"/>
      <c r="B896" s="412"/>
      <c r="C896" s="374"/>
      <c r="D896" s="347" t="s">
        <v>325</v>
      </c>
      <c r="E896" s="270">
        <v>2.1</v>
      </c>
      <c r="F896" s="270">
        <v>1</v>
      </c>
      <c r="G896" s="270"/>
      <c r="H896" s="270"/>
      <c r="I896" s="270">
        <f t="shared" si="56"/>
        <v>2.1</v>
      </c>
      <c r="J896" s="271">
        <v>1</v>
      </c>
      <c r="K896" s="409">
        <f t="shared" si="57"/>
        <v>2.1</v>
      </c>
      <c r="L896" s="23"/>
    </row>
    <row r="897" spans="1:12" s="283" customFormat="1" ht="18" x14ac:dyDescent="0.25">
      <c r="A897" s="284"/>
      <c r="B897" s="412"/>
      <c r="C897" s="374"/>
      <c r="D897" s="347" t="s">
        <v>284</v>
      </c>
      <c r="E897" s="270">
        <v>2.1</v>
      </c>
      <c r="F897" s="270">
        <v>1</v>
      </c>
      <c r="G897" s="270"/>
      <c r="H897" s="270"/>
      <c r="I897" s="270">
        <f t="shared" si="56"/>
        <v>2.1</v>
      </c>
      <c r="J897" s="271"/>
      <c r="K897" s="409">
        <f t="shared" si="57"/>
        <v>0</v>
      </c>
      <c r="L897" s="23"/>
    </row>
    <row r="898" spans="1:12" s="283" customFormat="1" ht="18" x14ac:dyDescent="0.25">
      <c r="A898" s="284"/>
      <c r="B898" s="412"/>
      <c r="C898" s="374"/>
      <c r="D898" s="347" t="s">
        <v>324</v>
      </c>
      <c r="E898" s="270">
        <v>2.1</v>
      </c>
      <c r="F898" s="270">
        <v>1</v>
      </c>
      <c r="G898" s="270"/>
      <c r="H898" s="270"/>
      <c r="I898" s="270">
        <f t="shared" si="56"/>
        <v>2.1</v>
      </c>
      <c r="J898" s="271">
        <v>1</v>
      </c>
      <c r="K898" s="409">
        <f t="shared" si="57"/>
        <v>2.1</v>
      </c>
      <c r="L898" s="23"/>
    </row>
    <row r="899" spans="1:12" s="283" customFormat="1" ht="18" x14ac:dyDescent="0.25">
      <c r="A899" s="284"/>
      <c r="B899" s="412"/>
      <c r="C899" s="374"/>
      <c r="D899" s="347" t="s">
        <v>326</v>
      </c>
      <c r="E899" s="270">
        <v>2.1</v>
      </c>
      <c r="F899" s="270">
        <v>1</v>
      </c>
      <c r="G899" s="270"/>
      <c r="H899" s="270"/>
      <c r="I899" s="270">
        <f t="shared" si="56"/>
        <v>2.1</v>
      </c>
      <c r="J899" s="271">
        <v>1</v>
      </c>
      <c r="K899" s="409">
        <f t="shared" si="57"/>
        <v>2.1</v>
      </c>
      <c r="L899" s="23"/>
    </row>
    <row r="900" spans="1:12" s="283" customFormat="1" ht="18" x14ac:dyDescent="0.25">
      <c r="A900" s="284"/>
      <c r="B900" s="412"/>
      <c r="C900" s="374"/>
      <c r="D900" s="347" t="s">
        <v>238</v>
      </c>
      <c r="E900" s="270">
        <v>2.1</v>
      </c>
      <c r="F900" s="270">
        <v>1</v>
      </c>
      <c r="G900" s="270"/>
      <c r="H900" s="270"/>
      <c r="I900" s="270">
        <f t="shared" si="56"/>
        <v>2.1</v>
      </c>
      <c r="J900" s="271"/>
      <c r="K900" s="409">
        <f t="shared" si="57"/>
        <v>0</v>
      </c>
      <c r="L900" s="23"/>
    </row>
    <row r="901" spans="1:12" s="283" customFormat="1" ht="18" x14ac:dyDescent="0.25">
      <c r="A901" s="284"/>
      <c r="B901" s="412"/>
      <c r="C901" s="374"/>
      <c r="D901" s="347" t="s">
        <v>285</v>
      </c>
      <c r="E901" s="270">
        <v>2.1</v>
      </c>
      <c r="F901" s="270">
        <v>1</v>
      </c>
      <c r="G901" s="270"/>
      <c r="H901" s="270"/>
      <c r="I901" s="270">
        <f t="shared" si="56"/>
        <v>2.1</v>
      </c>
      <c r="J901" s="271"/>
      <c r="K901" s="409">
        <f t="shared" si="57"/>
        <v>0</v>
      </c>
      <c r="L901" s="23"/>
    </row>
    <row r="902" spans="1:12" s="283" customFormat="1" ht="18" x14ac:dyDescent="0.25">
      <c r="A902" s="284"/>
      <c r="B902" s="412"/>
      <c r="C902" s="374"/>
      <c r="D902" s="347" t="s">
        <v>323</v>
      </c>
      <c r="E902" s="270">
        <v>2.1</v>
      </c>
      <c r="F902" s="270">
        <v>1</v>
      </c>
      <c r="G902" s="270"/>
      <c r="H902" s="129"/>
      <c r="I902" s="270">
        <f t="shared" si="56"/>
        <v>2.1</v>
      </c>
      <c r="J902" s="271"/>
      <c r="K902" s="409">
        <f t="shared" si="57"/>
        <v>0</v>
      </c>
      <c r="L902" s="23"/>
    </row>
    <row r="903" spans="1:12" s="283" customFormat="1" ht="18" x14ac:dyDescent="0.25">
      <c r="A903" s="284"/>
      <c r="B903" s="412"/>
      <c r="C903" s="374"/>
      <c r="D903" s="347" t="s">
        <v>322</v>
      </c>
      <c r="E903" s="270">
        <v>2.1</v>
      </c>
      <c r="F903" s="270">
        <v>1</v>
      </c>
      <c r="G903" s="270"/>
      <c r="H903" s="129"/>
      <c r="I903" s="270">
        <f t="shared" si="56"/>
        <v>2.1</v>
      </c>
      <c r="J903" s="271"/>
      <c r="K903" s="409">
        <f t="shared" si="57"/>
        <v>0</v>
      </c>
      <c r="L903" s="23"/>
    </row>
    <row r="904" spans="1:12" s="283" customFormat="1" ht="36" x14ac:dyDescent="0.25">
      <c r="A904" s="284"/>
      <c r="B904" s="412"/>
      <c r="C904" s="374"/>
      <c r="D904" s="347" t="s">
        <v>321</v>
      </c>
      <c r="E904" s="270">
        <v>2.1</v>
      </c>
      <c r="F904" s="270">
        <v>1</v>
      </c>
      <c r="G904" s="270"/>
      <c r="H904" s="270"/>
      <c r="I904" s="270">
        <f t="shared" si="56"/>
        <v>2.1</v>
      </c>
      <c r="J904" s="271"/>
      <c r="K904" s="409">
        <f t="shared" si="57"/>
        <v>0</v>
      </c>
      <c r="L904" s="23"/>
    </row>
    <row r="905" spans="1:12" s="283" customFormat="1" ht="18" x14ac:dyDescent="0.25">
      <c r="A905" s="284"/>
      <c r="B905" s="412"/>
      <c r="C905" s="374"/>
      <c r="D905" s="347" t="s">
        <v>320</v>
      </c>
      <c r="E905" s="270">
        <v>2.1</v>
      </c>
      <c r="F905" s="270">
        <v>1</v>
      </c>
      <c r="G905" s="270"/>
      <c r="H905" s="270"/>
      <c r="I905" s="270">
        <f t="shared" si="56"/>
        <v>2.1</v>
      </c>
      <c r="J905" s="271"/>
      <c r="K905" s="409">
        <f t="shared" si="57"/>
        <v>0</v>
      </c>
      <c r="L905" s="23"/>
    </row>
    <row r="906" spans="1:12" s="283" customFormat="1" ht="18" x14ac:dyDescent="0.25">
      <c r="A906" s="284"/>
      <c r="B906" s="412"/>
      <c r="C906" s="374"/>
      <c r="D906" s="347" t="s">
        <v>319</v>
      </c>
      <c r="E906" s="270">
        <v>2.1</v>
      </c>
      <c r="F906" s="270">
        <v>1</v>
      </c>
      <c r="G906" s="270"/>
      <c r="H906" s="270"/>
      <c r="I906" s="270">
        <f t="shared" si="56"/>
        <v>2.1</v>
      </c>
      <c r="J906" s="271"/>
      <c r="K906" s="409">
        <f t="shared" si="57"/>
        <v>0</v>
      </c>
      <c r="L906" s="23"/>
    </row>
    <row r="907" spans="1:12" s="283" customFormat="1" ht="18" x14ac:dyDescent="0.25">
      <c r="A907" s="284"/>
      <c r="B907" s="412"/>
      <c r="C907" s="374"/>
      <c r="D907" s="347" t="s">
        <v>286</v>
      </c>
      <c r="E907" s="270">
        <v>2.1</v>
      </c>
      <c r="F907" s="270">
        <v>1</v>
      </c>
      <c r="G907" s="270"/>
      <c r="H907" s="270"/>
      <c r="I907" s="270">
        <f t="shared" si="56"/>
        <v>2.1</v>
      </c>
      <c r="J907" s="271"/>
      <c r="K907" s="409">
        <f t="shared" si="57"/>
        <v>0</v>
      </c>
      <c r="L907" s="23"/>
    </row>
    <row r="908" spans="1:12" s="283" customFormat="1" ht="18" x14ac:dyDescent="0.25">
      <c r="A908" s="284"/>
      <c r="B908" s="412"/>
      <c r="C908" s="374"/>
      <c r="D908" s="347"/>
      <c r="E908" s="270"/>
      <c r="F908" s="270"/>
      <c r="G908" s="270"/>
      <c r="H908" s="270"/>
      <c r="I908" s="270"/>
      <c r="J908" s="271"/>
      <c r="K908" s="410">
        <f>SUM(K891:K907)</f>
        <v>6.3000000000000007</v>
      </c>
      <c r="L908" s="23"/>
    </row>
    <row r="909" spans="1:12" ht="18" x14ac:dyDescent="0.25">
      <c r="A909" s="284"/>
      <c r="B909" s="413" t="s">
        <v>5</v>
      </c>
      <c r="C909" s="350"/>
      <c r="D909" s="349"/>
      <c r="E909" s="351"/>
      <c r="F909" s="351"/>
      <c r="G909" s="351"/>
      <c r="H909" s="351"/>
      <c r="I909" s="351"/>
      <c r="J909" s="351"/>
      <c r="K909" s="414"/>
    </row>
    <row r="910" spans="1:12" ht="36" x14ac:dyDescent="0.25">
      <c r="A910" s="284"/>
      <c r="B910" s="407" t="str">
        <f>'Planila Orçamentária'!C76</f>
        <v>Maçaneta cromada de alavanca com a terminação arredondada</v>
      </c>
      <c r="C910" s="266" t="s">
        <v>16</v>
      </c>
      <c r="D910" s="272"/>
      <c r="E910" s="268"/>
      <c r="F910" s="268"/>
      <c r="G910" s="268"/>
      <c r="H910" s="268"/>
      <c r="I910" s="268"/>
      <c r="J910" s="267"/>
      <c r="K910" s="408"/>
    </row>
    <row r="911" spans="1:12" ht="36" x14ac:dyDescent="0.25">
      <c r="A911" s="284"/>
      <c r="B911" s="412"/>
      <c r="C911" s="374"/>
      <c r="D911" s="347" t="s">
        <v>279</v>
      </c>
      <c r="E911" s="270"/>
      <c r="F911" s="270"/>
      <c r="G911" s="270">
        <v>16.670000000000002</v>
      </c>
      <c r="H911" s="270"/>
      <c r="I911" s="270">
        <v>19.61</v>
      </c>
      <c r="J911" s="271"/>
      <c r="K911" s="409">
        <f>J911</f>
        <v>0</v>
      </c>
    </row>
    <row r="912" spans="1:12" s="346" customFormat="1" ht="18" x14ac:dyDescent="0.25">
      <c r="A912" s="284"/>
      <c r="B912" s="412"/>
      <c r="C912" s="374"/>
      <c r="D912" s="347" t="s">
        <v>280</v>
      </c>
      <c r="E912" s="270"/>
      <c r="F912" s="270"/>
      <c r="G912" s="270">
        <v>21.87</v>
      </c>
      <c r="H912" s="270"/>
      <c r="I912" s="270">
        <v>29.43</v>
      </c>
      <c r="J912" s="271">
        <v>1</v>
      </c>
      <c r="K912" s="409">
        <f t="shared" ref="K912:K927" si="58">J912</f>
        <v>1</v>
      </c>
      <c r="L912" s="23"/>
    </row>
    <row r="913" spans="1:12" s="346" customFormat="1" ht="18" x14ac:dyDescent="0.25">
      <c r="A913" s="284"/>
      <c r="B913" s="412"/>
      <c r="C913" s="374"/>
      <c r="D913" s="347" t="s">
        <v>281</v>
      </c>
      <c r="E913" s="270"/>
      <c r="F913" s="270"/>
      <c r="G913" s="270">
        <v>5.54</v>
      </c>
      <c r="H913" s="270"/>
      <c r="I913" s="270">
        <v>1.98</v>
      </c>
      <c r="J913" s="271"/>
      <c r="K913" s="409">
        <f t="shared" si="58"/>
        <v>0</v>
      </c>
      <c r="L913" s="23"/>
    </row>
    <row r="914" spans="1:12" s="346" customFormat="1" ht="18" x14ac:dyDescent="0.25">
      <c r="A914" s="284"/>
      <c r="B914" s="412"/>
      <c r="C914" s="374"/>
      <c r="D914" s="347" t="s">
        <v>282</v>
      </c>
      <c r="E914" s="270"/>
      <c r="F914" s="270"/>
      <c r="G914" s="270">
        <v>5.69</v>
      </c>
      <c r="H914" s="270"/>
      <c r="I914" s="270">
        <v>2.5099999999999998</v>
      </c>
      <c r="J914" s="271"/>
      <c r="K914" s="409">
        <f t="shared" si="58"/>
        <v>0</v>
      </c>
      <c r="L914" s="23"/>
    </row>
    <row r="915" spans="1:12" s="346" customFormat="1" ht="36" x14ac:dyDescent="0.25">
      <c r="A915" s="284"/>
      <c r="B915" s="412"/>
      <c r="C915" s="374"/>
      <c r="D915" s="347" t="s">
        <v>283</v>
      </c>
      <c r="E915" s="270"/>
      <c r="F915" s="270"/>
      <c r="G915" s="270">
        <v>13.679</v>
      </c>
      <c r="H915" s="270"/>
      <c r="I915" s="270">
        <v>9.83</v>
      </c>
      <c r="J915" s="271"/>
      <c r="K915" s="409">
        <f t="shared" si="58"/>
        <v>0</v>
      </c>
      <c r="L915" s="23"/>
    </row>
    <row r="916" spans="1:12" s="346" customFormat="1" ht="18" x14ac:dyDescent="0.25">
      <c r="A916" s="284"/>
      <c r="B916" s="412"/>
      <c r="C916" s="374"/>
      <c r="D916" s="347" t="s">
        <v>325</v>
      </c>
      <c r="E916" s="270"/>
      <c r="F916" s="270"/>
      <c r="G916" s="270">
        <v>15</v>
      </c>
      <c r="H916" s="270"/>
      <c r="I916" s="270">
        <v>13.76</v>
      </c>
      <c r="J916" s="271"/>
      <c r="K916" s="409">
        <f t="shared" si="58"/>
        <v>0</v>
      </c>
      <c r="L916" s="23"/>
    </row>
    <row r="917" spans="1:12" s="346" customFormat="1" ht="18" x14ac:dyDescent="0.25">
      <c r="A917" s="284"/>
      <c r="B917" s="412"/>
      <c r="C917" s="374"/>
      <c r="D917" s="347" t="s">
        <v>284</v>
      </c>
      <c r="E917" s="270"/>
      <c r="F917" s="270"/>
      <c r="G917" s="270">
        <v>8.25</v>
      </c>
      <c r="H917" s="270"/>
      <c r="I917" s="270">
        <v>4.2</v>
      </c>
      <c r="J917" s="271">
        <v>1</v>
      </c>
      <c r="K917" s="409">
        <f t="shared" si="58"/>
        <v>1</v>
      </c>
      <c r="L917" s="23"/>
    </row>
    <row r="918" spans="1:12" s="346" customFormat="1" ht="18" x14ac:dyDescent="0.25">
      <c r="A918" s="284"/>
      <c r="B918" s="412"/>
      <c r="C918" s="374"/>
      <c r="D918" s="347" t="s">
        <v>324</v>
      </c>
      <c r="E918" s="270"/>
      <c r="F918" s="270"/>
      <c r="G918" s="270">
        <v>4.26</v>
      </c>
      <c r="H918" s="270"/>
      <c r="I918" s="270">
        <v>13.33</v>
      </c>
      <c r="J918" s="271"/>
      <c r="K918" s="409">
        <f t="shared" si="58"/>
        <v>0</v>
      </c>
      <c r="L918" s="23"/>
    </row>
    <row r="919" spans="1:12" s="346" customFormat="1" ht="18" x14ac:dyDescent="0.25">
      <c r="A919" s="284"/>
      <c r="B919" s="412"/>
      <c r="C919" s="374"/>
      <c r="D919" s="347" t="s">
        <v>326</v>
      </c>
      <c r="E919" s="270"/>
      <c r="F919" s="270"/>
      <c r="G919" s="270">
        <v>2.2999999999999998</v>
      </c>
      <c r="H919" s="270"/>
      <c r="I919" s="270">
        <v>4.3</v>
      </c>
      <c r="J919" s="271"/>
      <c r="K919" s="409">
        <f t="shared" si="58"/>
        <v>0</v>
      </c>
      <c r="L919" s="23"/>
    </row>
    <row r="920" spans="1:12" s="346" customFormat="1" ht="18" x14ac:dyDescent="0.25">
      <c r="A920" s="284"/>
      <c r="B920" s="412"/>
      <c r="C920" s="374"/>
      <c r="D920" s="347" t="s">
        <v>238</v>
      </c>
      <c r="E920" s="270"/>
      <c r="F920" s="270"/>
      <c r="G920" s="270">
        <v>11.423</v>
      </c>
      <c r="H920" s="270"/>
      <c r="I920" s="270">
        <v>6.65</v>
      </c>
      <c r="J920" s="271"/>
      <c r="K920" s="409">
        <f t="shared" si="58"/>
        <v>0</v>
      </c>
      <c r="L920" s="23"/>
    </row>
    <row r="921" spans="1:12" ht="18" x14ac:dyDescent="0.25">
      <c r="A921" s="284"/>
      <c r="B921" s="412"/>
      <c r="C921" s="374"/>
      <c r="D921" s="347" t="s">
        <v>285</v>
      </c>
      <c r="E921" s="270"/>
      <c r="F921" s="270"/>
      <c r="G921" s="270">
        <v>26.32</v>
      </c>
      <c r="H921" s="270"/>
      <c r="I921" s="270">
        <v>41.56</v>
      </c>
      <c r="J921" s="271">
        <v>1</v>
      </c>
      <c r="K921" s="409">
        <f t="shared" si="58"/>
        <v>1</v>
      </c>
    </row>
    <row r="922" spans="1:12" ht="18" x14ac:dyDescent="0.25">
      <c r="A922" s="284"/>
      <c r="B922" s="412"/>
      <c r="C922" s="374"/>
      <c r="D922" s="347" t="s">
        <v>323</v>
      </c>
      <c r="E922" s="270"/>
      <c r="F922" s="270"/>
      <c r="G922" s="270">
        <v>48.85</v>
      </c>
      <c r="H922" s="129"/>
      <c r="I922" s="270">
        <v>102.8</v>
      </c>
      <c r="J922" s="271"/>
      <c r="K922" s="409">
        <f t="shared" si="58"/>
        <v>0</v>
      </c>
    </row>
    <row r="923" spans="1:12" ht="18" x14ac:dyDescent="0.25">
      <c r="A923" s="284"/>
      <c r="B923" s="412"/>
      <c r="C923" s="374"/>
      <c r="D923" s="347" t="s">
        <v>322</v>
      </c>
      <c r="E923" s="270"/>
      <c r="F923" s="270"/>
      <c r="G923" s="270">
        <v>12.45</v>
      </c>
      <c r="H923" s="129"/>
      <c r="I923" s="270">
        <v>13.99</v>
      </c>
      <c r="J923" s="271"/>
      <c r="K923" s="409">
        <f t="shared" si="58"/>
        <v>0</v>
      </c>
    </row>
    <row r="924" spans="1:12" ht="36" x14ac:dyDescent="0.25">
      <c r="A924" s="284"/>
      <c r="B924" s="412"/>
      <c r="C924" s="374"/>
      <c r="D924" s="347" t="s">
        <v>321</v>
      </c>
      <c r="E924" s="270"/>
      <c r="F924" s="270"/>
      <c r="G924" s="270">
        <v>15.025</v>
      </c>
      <c r="H924" s="270"/>
      <c r="I924" s="270">
        <v>6.12</v>
      </c>
      <c r="J924" s="271"/>
      <c r="K924" s="409">
        <f t="shared" si="58"/>
        <v>0</v>
      </c>
    </row>
    <row r="925" spans="1:12" ht="18" x14ac:dyDescent="0.25">
      <c r="A925" s="284"/>
      <c r="B925" s="412"/>
      <c r="C925" s="374"/>
      <c r="D925" s="347" t="s">
        <v>320</v>
      </c>
      <c r="E925" s="270"/>
      <c r="F925" s="270"/>
      <c r="G925" s="270">
        <v>8.74</v>
      </c>
      <c r="H925" s="270"/>
      <c r="I925" s="270">
        <v>7.57</v>
      </c>
      <c r="J925" s="271">
        <v>2</v>
      </c>
      <c r="K925" s="409">
        <f t="shared" si="58"/>
        <v>2</v>
      </c>
    </row>
    <row r="926" spans="1:12" ht="18" x14ac:dyDescent="0.25">
      <c r="A926" s="284"/>
      <c r="B926" s="412"/>
      <c r="C926" s="374"/>
      <c r="D926" s="347" t="s">
        <v>319</v>
      </c>
      <c r="E926" s="270"/>
      <c r="F926" s="270"/>
      <c r="G926" s="270">
        <v>12.01</v>
      </c>
      <c r="H926" s="270"/>
      <c r="I926" s="270">
        <v>10.1</v>
      </c>
      <c r="J926" s="271"/>
      <c r="K926" s="409">
        <f t="shared" si="58"/>
        <v>0</v>
      </c>
    </row>
    <row r="927" spans="1:12" ht="18" x14ac:dyDescent="0.25">
      <c r="A927" s="284"/>
      <c r="B927" s="412"/>
      <c r="C927" s="374"/>
      <c r="D927" s="347" t="s">
        <v>286</v>
      </c>
      <c r="E927" s="270"/>
      <c r="F927" s="270"/>
      <c r="G927" s="270">
        <v>47.3</v>
      </c>
      <c r="H927" s="270"/>
      <c r="I927" s="270">
        <v>102.02</v>
      </c>
      <c r="J927" s="271"/>
      <c r="K927" s="409">
        <f t="shared" si="58"/>
        <v>0</v>
      </c>
    </row>
    <row r="928" spans="1:12" ht="18" x14ac:dyDescent="0.25">
      <c r="A928" s="284"/>
      <c r="B928" s="412"/>
      <c r="C928" s="374"/>
      <c r="D928" s="347"/>
      <c r="E928" s="270"/>
      <c r="F928" s="270"/>
      <c r="G928" s="270"/>
      <c r="H928" s="270"/>
      <c r="I928" s="270"/>
      <c r="J928" s="271"/>
      <c r="K928" s="410">
        <f>SUM(K911:K927)</f>
        <v>5</v>
      </c>
    </row>
    <row r="929" spans="1:11" ht="54" x14ac:dyDescent="0.25">
      <c r="A929" s="284"/>
      <c r="B929" s="407" t="str">
        <f>'Planila Orçamentária'!C77</f>
        <v>Proteção radiológica (barita) nas paredes de acordo com recomendação do fabricante do equipamento.</v>
      </c>
      <c r="C929" s="266" t="s">
        <v>16</v>
      </c>
      <c r="D929" s="272"/>
      <c r="E929" s="268"/>
      <c r="F929" s="268"/>
      <c r="G929" s="268"/>
      <c r="H929" s="268"/>
      <c r="I929" s="268"/>
      <c r="J929" s="267"/>
      <c r="K929" s="408"/>
    </row>
    <row r="930" spans="1:11" ht="36" x14ac:dyDescent="0.25">
      <c r="A930" s="284"/>
      <c r="B930" s="412"/>
      <c r="C930" s="374"/>
      <c r="D930" s="347" t="s">
        <v>279</v>
      </c>
      <c r="E930" s="270"/>
      <c r="F930" s="270"/>
      <c r="G930" s="270">
        <v>16.670000000000002</v>
      </c>
      <c r="H930" s="270"/>
      <c r="I930" s="270">
        <v>19.61</v>
      </c>
      <c r="J930" s="271"/>
      <c r="K930" s="409"/>
    </row>
    <row r="931" spans="1:11" ht="18" x14ac:dyDescent="0.25">
      <c r="A931" s="284"/>
      <c r="B931" s="412"/>
      <c r="C931" s="374"/>
      <c r="D931" s="347" t="s">
        <v>280</v>
      </c>
      <c r="E931" s="270"/>
      <c r="F931" s="270"/>
      <c r="G931" s="270">
        <v>21.87</v>
      </c>
      <c r="H931" s="270"/>
      <c r="I931" s="270">
        <v>29.43</v>
      </c>
      <c r="J931" s="271"/>
      <c r="K931" s="409">
        <f t="shared" ref="K931:K938" si="59">I931</f>
        <v>29.43</v>
      </c>
    </row>
    <row r="932" spans="1:11" ht="18" x14ac:dyDescent="0.25">
      <c r="A932" s="284"/>
      <c r="B932" s="412"/>
      <c r="C932" s="374"/>
      <c r="D932" s="347" t="s">
        <v>281</v>
      </c>
      <c r="E932" s="270"/>
      <c r="F932" s="270"/>
      <c r="G932" s="270">
        <v>5.54</v>
      </c>
      <c r="H932" s="270"/>
      <c r="I932" s="270">
        <v>1.98</v>
      </c>
      <c r="J932" s="271"/>
      <c r="K932" s="409">
        <f t="shared" si="59"/>
        <v>1.98</v>
      </c>
    </row>
    <row r="933" spans="1:11" ht="18" x14ac:dyDescent="0.25">
      <c r="A933" s="284"/>
      <c r="B933" s="412"/>
      <c r="C933" s="374"/>
      <c r="D933" s="347" t="s">
        <v>282</v>
      </c>
      <c r="E933" s="270"/>
      <c r="F933" s="270"/>
      <c r="G933" s="270">
        <v>5.69</v>
      </c>
      <c r="H933" s="270"/>
      <c r="I933" s="270">
        <v>2.5099999999999998</v>
      </c>
      <c r="J933" s="271"/>
      <c r="K933" s="409">
        <f t="shared" si="59"/>
        <v>2.5099999999999998</v>
      </c>
    </row>
    <row r="934" spans="1:11" ht="24" customHeight="1" x14ac:dyDescent="0.25">
      <c r="A934" s="284"/>
      <c r="B934" s="412"/>
      <c r="C934" s="374"/>
      <c r="D934" s="347" t="s">
        <v>283</v>
      </c>
      <c r="E934" s="270"/>
      <c r="F934" s="270"/>
      <c r="G934" s="270">
        <v>13.679</v>
      </c>
      <c r="H934" s="270"/>
      <c r="I934" s="270">
        <v>9.83</v>
      </c>
      <c r="J934" s="271"/>
      <c r="K934" s="409"/>
    </row>
    <row r="935" spans="1:11" ht="18" x14ac:dyDescent="0.25">
      <c r="A935" s="284"/>
      <c r="B935" s="412"/>
      <c r="C935" s="374"/>
      <c r="D935" s="347" t="s">
        <v>325</v>
      </c>
      <c r="E935" s="270"/>
      <c r="F935" s="270"/>
      <c r="G935" s="270">
        <v>15</v>
      </c>
      <c r="H935" s="270"/>
      <c r="I935" s="270">
        <v>13.76</v>
      </c>
      <c r="J935" s="271"/>
      <c r="K935" s="409"/>
    </row>
    <row r="936" spans="1:11" ht="18" x14ac:dyDescent="0.25">
      <c r="A936" s="284"/>
      <c r="B936" s="412"/>
      <c r="C936" s="374"/>
      <c r="D936" s="347" t="s">
        <v>284</v>
      </c>
      <c r="E936" s="270"/>
      <c r="F936" s="270"/>
      <c r="G936" s="270">
        <v>8.25</v>
      </c>
      <c r="H936" s="270"/>
      <c r="I936" s="270">
        <v>4.2</v>
      </c>
      <c r="J936" s="271"/>
      <c r="K936" s="409"/>
    </row>
    <row r="937" spans="1:11" ht="18" x14ac:dyDescent="0.25">
      <c r="A937" s="284"/>
      <c r="B937" s="412"/>
      <c r="C937" s="374"/>
      <c r="D937" s="347" t="s">
        <v>324</v>
      </c>
      <c r="E937" s="270"/>
      <c r="F937" s="270"/>
      <c r="G937" s="270">
        <v>4.26</v>
      </c>
      <c r="H937" s="270"/>
      <c r="I937" s="270">
        <v>13.33</v>
      </c>
      <c r="J937" s="271"/>
      <c r="K937" s="409">
        <f t="shared" si="59"/>
        <v>13.33</v>
      </c>
    </row>
    <row r="938" spans="1:11" ht="18" x14ac:dyDescent="0.25">
      <c r="A938" s="284"/>
      <c r="B938" s="412"/>
      <c r="C938" s="374"/>
      <c r="D938" s="347" t="s">
        <v>326</v>
      </c>
      <c r="E938" s="270"/>
      <c r="F938" s="270"/>
      <c r="G938" s="270">
        <v>2.2999999999999998</v>
      </c>
      <c r="H938" s="270"/>
      <c r="I938" s="270">
        <v>4.3</v>
      </c>
      <c r="J938" s="271"/>
      <c r="K938" s="409">
        <f t="shared" si="59"/>
        <v>4.3</v>
      </c>
    </row>
    <row r="939" spans="1:11" ht="18" x14ac:dyDescent="0.25">
      <c r="A939" s="284"/>
      <c r="B939" s="412"/>
      <c r="C939" s="374"/>
      <c r="D939" s="347" t="s">
        <v>238</v>
      </c>
      <c r="E939" s="270"/>
      <c r="F939" s="270"/>
      <c r="G939" s="270">
        <v>11.423</v>
      </c>
      <c r="H939" s="270"/>
      <c r="I939" s="270">
        <v>6.65</v>
      </c>
      <c r="J939" s="271"/>
      <c r="K939" s="409"/>
    </row>
    <row r="940" spans="1:11" ht="18" x14ac:dyDescent="0.25">
      <c r="A940" s="284"/>
      <c r="B940" s="412"/>
      <c r="C940" s="374"/>
      <c r="D940" s="347" t="s">
        <v>285</v>
      </c>
      <c r="E940" s="270"/>
      <c r="F940" s="270"/>
      <c r="G940" s="270">
        <v>26.32</v>
      </c>
      <c r="H940" s="270"/>
      <c r="I940" s="270">
        <v>41.56</v>
      </c>
      <c r="J940" s="271"/>
      <c r="K940" s="409"/>
    </row>
    <row r="941" spans="1:11" ht="18" x14ac:dyDescent="0.25">
      <c r="A941" s="284"/>
      <c r="B941" s="412"/>
      <c r="C941" s="374"/>
      <c r="D941" s="347" t="s">
        <v>323</v>
      </c>
      <c r="E941" s="270"/>
      <c r="F941" s="270"/>
      <c r="G941" s="270">
        <v>48.85</v>
      </c>
      <c r="H941" s="129"/>
      <c r="I941" s="270">
        <v>102.8</v>
      </c>
      <c r="J941" s="271"/>
      <c r="K941" s="409"/>
    </row>
    <row r="942" spans="1:11" ht="18" x14ac:dyDescent="0.25">
      <c r="A942" s="284"/>
      <c r="B942" s="412"/>
      <c r="C942" s="374"/>
      <c r="D942" s="347" t="s">
        <v>322</v>
      </c>
      <c r="E942" s="270"/>
      <c r="F942" s="270"/>
      <c r="G942" s="270">
        <v>12.45</v>
      </c>
      <c r="H942" s="129"/>
      <c r="I942" s="270">
        <v>13.99</v>
      </c>
      <c r="J942" s="271"/>
      <c r="K942" s="409"/>
    </row>
    <row r="943" spans="1:11" ht="36" x14ac:dyDescent="0.25">
      <c r="A943" s="284"/>
      <c r="B943" s="412"/>
      <c r="C943" s="374"/>
      <c r="D943" s="347" t="s">
        <v>321</v>
      </c>
      <c r="E943" s="270"/>
      <c r="F943" s="270"/>
      <c r="G943" s="270">
        <v>15.025</v>
      </c>
      <c r="H943" s="270"/>
      <c r="I943" s="270">
        <v>6.12</v>
      </c>
      <c r="J943" s="271"/>
      <c r="K943" s="409"/>
    </row>
    <row r="944" spans="1:11" ht="18" x14ac:dyDescent="0.25">
      <c r="A944" s="284"/>
      <c r="B944" s="412"/>
      <c r="C944" s="374"/>
      <c r="D944" s="347" t="s">
        <v>320</v>
      </c>
      <c r="E944" s="270"/>
      <c r="F944" s="270"/>
      <c r="G944" s="270">
        <v>8.74</v>
      </c>
      <c r="H944" s="270"/>
      <c r="I944" s="270">
        <v>7.57</v>
      </c>
      <c r="J944" s="271"/>
      <c r="K944" s="409"/>
    </row>
    <row r="945" spans="1:12" ht="18" x14ac:dyDescent="0.25">
      <c r="A945" s="284"/>
      <c r="B945" s="412"/>
      <c r="C945" s="374"/>
      <c r="D945" s="347" t="s">
        <v>319</v>
      </c>
      <c r="E945" s="270"/>
      <c r="F945" s="270"/>
      <c r="G945" s="270">
        <v>12.01</v>
      </c>
      <c r="H945" s="270"/>
      <c r="I945" s="270">
        <v>10.1</v>
      </c>
      <c r="J945" s="271"/>
      <c r="K945" s="409"/>
    </row>
    <row r="946" spans="1:12" ht="18" x14ac:dyDescent="0.25">
      <c r="A946" s="284"/>
      <c r="B946" s="412"/>
      <c r="C946" s="374"/>
      <c r="D946" s="347" t="s">
        <v>286</v>
      </c>
      <c r="E946" s="270"/>
      <c r="F946" s="270"/>
      <c r="G946" s="270">
        <v>47.3</v>
      </c>
      <c r="H946" s="270"/>
      <c r="I946" s="270">
        <v>102.02</v>
      </c>
      <c r="J946" s="271"/>
      <c r="K946" s="409"/>
    </row>
    <row r="947" spans="1:12" ht="18" x14ac:dyDescent="0.25">
      <c r="A947" s="284"/>
      <c r="B947" s="412"/>
      <c r="C947" s="374"/>
      <c r="D947" s="347"/>
      <c r="E947" s="270"/>
      <c r="F947" s="270"/>
      <c r="G947" s="270"/>
      <c r="H947" s="270"/>
      <c r="I947" s="270"/>
      <c r="J947" s="271"/>
      <c r="K947" s="410">
        <f>SUM(K930:K946)</f>
        <v>51.55</v>
      </c>
    </row>
    <row r="948" spans="1:12" s="283" customFormat="1" ht="37.5" customHeight="1" x14ac:dyDescent="0.25">
      <c r="A948" s="284"/>
      <c r="B948" s="407" t="str">
        <f>'Planila Orçamentária'!C78</f>
        <v>Bancada em granito cinza andorinha</v>
      </c>
      <c r="C948" s="266" t="s">
        <v>16</v>
      </c>
      <c r="D948" s="272"/>
      <c r="E948" s="268"/>
      <c r="F948" s="268"/>
      <c r="G948" s="268"/>
      <c r="H948" s="268"/>
      <c r="I948" s="268"/>
      <c r="J948" s="267"/>
      <c r="K948" s="408"/>
      <c r="L948" s="23"/>
    </row>
    <row r="949" spans="1:12" s="283" customFormat="1" ht="36" x14ac:dyDescent="0.25">
      <c r="A949" s="284"/>
      <c r="B949" s="412"/>
      <c r="C949" s="374"/>
      <c r="D949" s="347" t="s">
        <v>279</v>
      </c>
      <c r="E949" s="270"/>
      <c r="F949" s="270"/>
      <c r="G949" s="270"/>
      <c r="H949" s="270"/>
      <c r="I949" s="270"/>
      <c r="J949" s="271"/>
      <c r="K949" s="409"/>
      <c r="L949" s="23"/>
    </row>
    <row r="950" spans="1:12" s="283" customFormat="1" ht="18" x14ac:dyDescent="0.25">
      <c r="A950" s="284"/>
      <c r="B950" s="412"/>
      <c r="C950" s="374"/>
      <c r="D950" s="347" t="s">
        <v>280</v>
      </c>
      <c r="E950" s="270"/>
      <c r="F950" s="270"/>
      <c r="G950" s="270"/>
      <c r="H950" s="270"/>
      <c r="I950" s="270"/>
      <c r="J950" s="271"/>
      <c r="K950" s="409"/>
      <c r="L950" s="23"/>
    </row>
    <row r="951" spans="1:12" s="283" customFormat="1" ht="18" x14ac:dyDescent="0.25">
      <c r="A951" s="284"/>
      <c r="B951" s="412"/>
      <c r="C951" s="374"/>
      <c r="D951" s="347" t="s">
        <v>281</v>
      </c>
      <c r="E951" s="270"/>
      <c r="F951" s="270"/>
      <c r="G951" s="270"/>
      <c r="H951" s="270"/>
      <c r="I951" s="270"/>
      <c r="J951" s="271"/>
      <c r="K951" s="409"/>
      <c r="L951" s="23"/>
    </row>
    <row r="952" spans="1:12" s="283" customFormat="1" ht="18" x14ac:dyDescent="0.25">
      <c r="A952" s="284"/>
      <c r="B952" s="412"/>
      <c r="C952" s="374"/>
      <c r="D952" s="347" t="s">
        <v>282</v>
      </c>
      <c r="E952" s="270"/>
      <c r="F952" s="270"/>
      <c r="G952" s="270"/>
      <c r="H952" s="270"/>
      <c r="I952" s="270"/>
      <c r="J952" s="271"/>
      <c r="K952" s="409"/>
      <c r="L952" s="23"/>
    </row>
    <row r="953" spans="1:12" s="283" customFormat="1" ht="36" x14ac:dyDescent="0.25">
      <c r="A953" s="284"/>
      <c r="B953" s="412"/>
      <c r="C953" s="374"/>
      <c r="D953" s="347" t="s">
        <v>283</v>
      </c>
      <c r="E953" s="270"/>
      <c r="F953" s="270"/>
      <c r="G953" s="270"/>
      <c r="H953" s="270"/>
      <c r="I953" s="270"/>
      <c r="J953" s="271"/>
      <c r="K953" s="409"/>
      <c r="L953" s="23"/>
    </row>
    <row r="954" spans="1:12" s="283" customFormat="1" ht="18" x14ac:dyDescent="0.25">
      <c r="A954" s="284"/>
      <c r="B954" s="412"/>
      <c r="C954" s="374"/>
      <c r="D954" s="347" t="s">
        <v>325</v>
      </c>
      <c r="E954" s="270"/>
      <c r="F954" s="270"/>
      <c r="G954" s="270"/>
      <c r="H954" s="270"/>
      <c r="I954" s="270"/>
      <c r="J954" s="271"/>
      <c r="K954" s="409"/>
      <c r="L954" s="23"/>
    </row>
    <row r="955" spans="1:12" s="283" customFormat="1" ht="18" x14ac:dyDescent="0.25">
      <c r="A955" s="284"/>
      <c r="B955" s="412"/>
      <c r="C955" s="374"/>
      <c r="D955" s="347" t="s">
        <v>284</v>
      </c>
      <c r="E955" s="270"/>
      <c r="F955" s="270"/>
      <c r="G955" s="270"/>
      <c r="H955" s="270"/>
      <c r="I955" s="270"/>
      <c r="J955" s="271"/>
      <c r="K955" s="409"/>
      <c r="L955" s="23"/>
    </row>
    <row r="956" spans="1:12" s="283" customFormat="1" ht="18" x14ac:dyDescent="0.25">
      <c r="A956" s="284"/>
      <c r="B956" s="412"/>
      <c r="C956" s="374"/>
      <c r="D956" s="347" t="s">
        <v>324</v>
      </c>
      <c r="E956" s="270"/>
      <c r="F956" s="270"/>
      <c r="G956" s="270"/>
      <c r="H956" s="270"/>
      <c r="I956" s="270"/>
      <c r="J956" s="271"/>
      <c r="K956" s="409"/>
      <c r="L956" s="23"/>
    </row>
    <row r="957" spans="1:12" s="283" customFormat="1" ht="18" x14ac:dyDescent="0.25">
      <c r="A957" s="284"/>
      <c r="B957" s="412"/>
      <c r="C957" s="374"/>
      <c r="D957" s="347" t="s">
        <v>326</v>
      </c>
      <c r="E957" s="270"/>
      <c r="F957" s="270"/>
      <c r="G957" s="270"/>
      <c r="H957" s="270"/>
      <c r="I957" s="270"/>
      <c r="J957" s="271"/>
      <c r="K957" s="409"/>
      <c r="L957" s="23"/>
    </row>
    <row r="958" spans="1:12" s="283" customFormat="1" ht="18" x14ac:dyDescent="0.25">
      <c r="A958" s="284"/>
      <c r="B958" s="412"/>
      <c r="C958" s="374"/>
      <c r="D958" s="347" t="s">
        <v>238</v>
      </c>
      <c r="E958" s="270"/>
      <c r="F958" s="270"/>
      <c r="G958" s="270"/>
      <c r="H958" s="270"/>
      <c r="I958" s="270"/>
      <c r="J958" s="271"/>
      <c r="K958" s="409"/>
      <c r="L958" s="23"/>
    </row>
    <row r="959" spans="1:12" s="283" customFormat="1" ht="32.25" customHeight="1" x14ac:dyDescent="0.25">
      <c r="A959" s="284"/>
      <c r="B959" s="412"/>
      <c r="C959" s="374"/>
      <c r="D959" s="347" t="s">
        <v>285</v>
      </c>
      <c r="E959" s="270"/>
      <c r="F959" s="270"/>
      <c r="G959" s="270"/>
      <c r="H959" s="270"/>
      <c r="I959" s="270"/>
      <c r="J959" s="271"/>
      <c r="K959" s="409"/>
      <c r="L959" s="23"/>
    </row>
    <row r="960" spans="1:12" s="283" customFormat="1" ht="32.25" customHeight="1" x14ac:dyDescent="0.25">
      <c r="A960" s="284"/>
      <c r="B960" s="412"/>
      <c r="C960" s="374"/>
      <c r="D960" s="347" t="s">
        <v>323</v>
      </c>
      <c r="E960" s="270"/>
      <c r="F960" s="270"/>
      <c r="G960" s="270"/>
      <c r="H960" s="270"/>
      <c r="I960" s="270"/>
      <c r="J960" s="271"/>
      <c r="K960" s="409"/>
      <c r="L960" s="23"/>
    </row>
    <row r="961" spans="1:12" s="355" customFormat="1" ht="18" x14ac:dyDescent="0.25">
      <c r="A961" s="284"/>
      <c r="B961" s="412"/>
      <c r="C961" s="374"/>
      <c r="D961" s="347" t="s">
        <v>322</v>
      </c>
      <c r="E961" s="270"/>
      <c r="F961" s="270"/>
      <c r="G961" s="270">
        <v>15.35</v>
      </c>
      <c r="H961" s="270"/>
      <c r="I961" s="270">
        <v>4.4800000000000004</v>
      </c>
      <c r="J961" s="271"/>
      <c r="K961" s="409">
        <f>I961</f>
        <v>4.4800000000000004</v>
      </c>
      <c r="L961" s="23"/>
    </row>
    <row r="962" spans="1:12" s="283" customFormat="1" ht="36" x14ac:dyDescent="0.25">
      <c r="A962" s="284"/>
      <c r="B962" s="412"/>
      <c r="C962" s="374"/>
      <c r="D962" s="347" t="s">
        <v>321</v>
      </c>
      <c r="E962" s="270"/>
      <c r="F962" s="270"/>
      <c r="G962" s="270"/>
      <c r="H962" s="270"/>
      <c r="I962" s="270"/>
      <c r="J962" s="271"/>
      <c r="K962" s="409"/>
      <c r="L962" s="23"/>
    </row>
    <row r="963" spans="1:12" s="283" customFormat="1" ht="18" x14ac:dyDescent="0.25">
      <c r="A963" s="284"/>
      <c r="B963" s="412"/>
      <c r="C963" s="374"/>
      <c r="D963" s="347" t="s">
        <v>320</v>
      </c>
      <c r="E963" s="270"/>
      <c r="F963" s="270"/>
      <c r="G963" s="270"/>
      <c r="H963" s="270"/>
      <c r="I963" s="270"/>
      <c r="J963" s="271"/>
      <c r="K963" s="409"/>
      <c r="L963" s="23"/>
    </row>
    <row r="964" spans="1:12" s="283" customFormat="1" ht="18" x14ac:dyDescent="0.25">
      <c r="A964" s="284"/>
      <c r="B964" s="412"/>
      <c r="C964" s="374"/>
      <c r="D964" s="347" t="s">
        <v>319</v>
      </c>
      <c r="E964" s="270"/>
      <c r="F964" s="270"/>
      <c r="G964" s="270"/>
      <c r="H964" s="270"/>
      <c r="I964" s="270"/>
      <c r="J964" s="271"/>
      <c r="K964" s="409"/>
      <c r="L964" s="23"/>
    </row>
    <row r="965" spans="1:12" s="283" customFormat="1" ht="18" x14ac:dyDescent="0.25">
      <c r="A965" s="284"/>
      <c r="B965" s="412"/>
      <c r="C965" s="374"/>
      <c r="D965" s="347" t="s">
        <v>286</v>
      </c>
      <c r="E965" s="270"/>
      <c r="F965" s="270"/>
      <c r="G965" s="270"/>
      <c r="H965" s="270"/>
      <c r="I965" s="270"/>
      <c r="J965" s="271"/>
      <c r="K965" s="409"/>
      <c r="L965" s="23"/>
    </row>
    <row r="966" spans="1:12" ht="18" x14ac:dyDescent="0.25">
      <c r="A966" s="284"/>
      <c r="B966" s="412"/>
      <c r="C966" s="374"/>
      <c r="D966" s="347"/>
      <c r="E966" s="270"/>
      <c r="F966" s="270"/>
      <c r="G966" s="270"/>
      <c r="H966" s="270"/>
      <c r="I966" s="270"/>
      <c r="J966" s="271"/>
      <c r="K966" s="410">
        <f>SUM(K949:K965)</f>
        <v>4.4800000000000004</v>
      </c>
    </row>
    <row r="967" spans="1:12" ht="37.5" customHeight="1" x14ac:dyDescent="0.25">
      <c r="A967" s="284"/>
      <c r="B967" s="407" t="str">
        <f>'Planila Orçamentária'!C79</f>
        <v>Na fachada noroeste, instalar brise em galvalume</v>
      </c>
      <c r="C967" s="266" t="s">
        <v>16</v>
      </c>
      <c r="D967" s="272"/>
      <c r="E967" s="268"/>
      <c r="F967" s="268"/>
      <c r="G967" s="268"/>
      <c r="H967" s="268"/>
      <c r="I967" s="268"/>
      <c r="J967" s="267"/>
      <c r="K967" s="408"/>
    </row>
    <row r="968" spans="1:12" ht="36" x14ac:dyDescent="0.25">
      <c r="A968" s="284"/>
      <c r="B968" s="412"/>
      <c r="C968" s="374"/>
      <c r="D968" s="347" t="s">
        <v>279</v>
      </c>
      <c r="E968" s="270"/>
      <c r="F968" s="270"/>
      <c r="G968" s="270"/>
      <c r="H968" s="270"/>
      <c r="I968" s="270"/>
      <c r="J968" s="271"/>
      <c r="K968" s="409">
        <f>I968</f>
        <v>0</v>
      </c>
    </row>
    <row r="969" spans="1:12" ht="18" x14ac:dyDescent="0.25">
      <c r="A969" s="284"/>
      <c r="B969" s="412"/>
      <c r="C969" s="374"/>
      <c r="D969" s="347" t="s">
        <v>280</v>
      </c>
      <c r="E969" s="270"/>
      <c r="F969" s="270"/>
      <c r="G969" s="270"/>
      <c r="H969" s="270"/>
      <c r="I969" s="270"/>
      <c r="J969" s="271"/>
      <c r="K969" s="409">
        <f t="shared" ref="K969:K984" si="60">I969</f>
        <v>0</v>
      </c>
    </row>
    <row r="970" spans="1:12" ht="18" x14ac:dyDescent="0.25">
      <c r="A970" s="284"/>
      <c r="B970" s="412"/>
      <c r="C970" s="374"/>
      <c r="D970" s="347" t="s">
        <v>281</v>
      </c>
      <c r="E970" s="270"/>
      <c r="F970" s="270"/>
      <c r="G970" s="270"/>
      <c r="H970" s="270"/>
      <c r="I970" s="270"/>
      <c r="J970" s="271"/>
      <c r="K970" s="409">
        <f t="shared" si="60"/>
        <v>0</v>
      </c>
    </row>
    <row r="971" spans="1:12" s="346" customFormat="1" ht="18" x14ac:dyDescent="0.25">
      <c r="A971" s="284"/>
      <c r="B971" s="412"/>
      <c r="C971" s="374"/>
      <c r="D971" s="347" t="s">
        <v>282</v>
      </c>
      <c r="E971" s="270"/>
      <c r="F971" s="270"/>
      <c r="G971" s="270"/>
      <c r="H971" s="270"/>
      <c r="I971" s="270"/>
      <c r="J971" s="271"/>
      <c r="K971" s="409">
        <f t="shared" si="60"/>
        <v>0</v>
      </c>
      <c r="L971" s="23"/>
    </row>
    <row r="972" spans="1:12" s="346" customFormat="1" ht="36" x14ac:dyDescent="0.25">
      <c r="A972" s="284"/>
      <c r="B972" s="412"/>
      <c r="C972" s="374"/>
      <c r="D972" s="347" t="s">
        <v>283</v>
      </c>
      <c r="E972" s="270"/>
      <c r="F972" s="270"/>
      <c r="G972" s="270"/>
      <c r="H972" s="270"/>
      <c r="I972" s="270"/>
      <c r="J972" s="271"/>
      <c r="K972" s="409">
        <f t="shared" si="60"/>
        <v>0</v>
      </c>
      <c r="L972" s="23"/>
    </row>
    <row r="973" spans="1:12" s="346" customFormat="1" ht="18" x14ac:dyDescent="0.25">
      <c r="A973" s="284"/>
      <c r="B973" s="412"/>
      <c r="C973" s="374"/>
      <c r="D973" s="347" t="s">
        <v>325</v>
      </c>
      <c r="E973" s="270"/>
      <c r="F973" s="270"/>
      <c r="G973" s="270"/>
      <c r="H973" s="270"/>
      <c r="I973" s="270"/>
      <c r="J973" s="271"/>
      <c r="K973" s="409">
        <f t="shared" si="60"/>
        <v>0</v>
      </c>
      <c r="L973" s="23"/>
    </row>
    <row r="974" spans="1:12" s="346" customFormat="1" ht="18" x14ac:dyDescent="0.25">
      <c r="A974" s="284"/>
      <c r="B974" s="412"/>
      <c r="C974" s="374"/>
      <c r="D974" s="347" t="s">
        <v>284</v>
      </c>
      <c r="E974" s="270"/>
      <c r="F974" s="270"/>
      <c r="G974" s="270"/>
      <c r="H974" s="270"/>
      <c r="I974" s="270"/>
      <c r="J974" s="271"/>
      <c r="K974" s="409">
        <f t="shared" si="60"/>
        <v>0</v>
      </c>
      <c r="L974" s="23"/>
    </row>
    <row r="975" spans="1:12" s="346" customFormat="1" ht="18" x14ac:dyDescent="0.25">
      <c r="A975" s="284"/>
      <c r="B975" s="412"/>
      <c r="C975" s="374"/>
      <c r="D975" s="347" t="s">
        <v>324</v>
      </c>
      <c r="E975" s="270"/>
      <c r="F975" s="270"/>
      <c r="G975" s="270"/>
      <c r="H975" s="270"/>
      <c r="I975" s="270"/>
      <c r="J975" s="271"/>
      <c r="K975" s="409">
        <f t="shared" si="60"/>
        <v>0</v>
      </c>
      <c r="L975" s="23"/>
    </row>
    <row r="976" spans="1:12" s="346" customFormat="1" ht="18" x14ac:dyDescent="0.25">
      <c r="A976" s="284"/>
      <c r="B976" s="412"/>
      <c r="C976" s="374"/>
      <c r="D976" s="347" t="s">
        <v>326</v>
      </c>
      <c r="E976" s="270"/>
      <c r="F976" s="270"/>
      <c r="G976" s="270"/>
      <c r="H976" s="270"/>
      <c r="I976" s="270"/>
      <c r="J976" s="271"/>
      <c r="K976" s="409">
        <f t="shared" si="60"/>
        <v>0</v>
      </c>
      <c r="L976" s="23"/>
    </row>
    <row r="977" spans="1:12" s="346" customFormat="1" ht="18" x14ac:dyDescent="0.25">
      <c r="A977" s="284"/>
      <c r="B977" s="412"/>
      <c r="C977" s="374"/>
      <c r="D977" s="347" t="s">
        <v>238</v>
      </c>
      <c r="E977" s="270"/>
      <c r="F977" s="270"/>
      <c r="G977" s="270"/>
      <c r="H977" s="270"/>
      <c r="I977" s="270"/>
      <c r="J977" s="271"/>
      <c r="K977" s="409">
        <f t="shared" si="60"/>
        <v>0</v>
      </c>
      <c r="L977" s="23"/>
    </row>
    <row r="978" spans="1:12" s="346" customFormat="1" ht="18" x14ac:dyDescent="0.25">
      <c r="A978" s="284"/>
      <c r="B978" s="412"/>
      <c r="C978" s="374"/>
      <c r="D978" s="347" t="s">
        <v>285</v>
      </c>
      <c r="E978" s="270"/>
      <c r="F978" s="270"/>
      <c r="G978" s="270"/>
      <c r="H978" s="270"/>
      <c r="I978" s="270"/>
      <c r="J978" s="271"/>
      <c r="K978" s="409">
        <f t="shared" si="60"/>
        <v>0</v>
      </c>
      <c r="L978" s="23"/>
    </row>
    <row r="979" spans="1:12" s="346" customFormat="1" ht="18" x14ac:dyDescent="0.25">
      <c r="A979" s="284"/>
      <c r="B979" s="412"/>
      <c r="C979" s="374"/>
      <c r="D979" s="347" t="s">
        <v>323</v>
      </c>
      <c r="E979" s="270"/>
      <c r="F979" s="270"/>
      <c r="G979" s="270"/>
      <c r="H979" s="129"/>
      <c r="I979" s="270"/>
      <c r="J979" s="271"/>
      <c r="K979" s="409">
        <f t="shared" si="60"/>
        <v>0</v>
      </c>
      <c r="L979" s="23"/>
    </row>
    <row r="980" spans="1:12" s="346" customFormat="1" ht="18" x14ac:dyDescent="0.25">
      <c r="A980" s="284"/>
      <c r="B980" s="412"/>
      <c r="C980" s="374"/>
      <c r="D980" s="347" t="s">
        <v>322</v>
      </c>
      <c r="E980" s="270">
        <v>14.79</v>
      </c>
      <c r="F980" s="270">
        <v>1</v>
      </c>
      <c r="G980" s="270"/>
      <c r="H980" s="129"/>
      <c r="I980" s="270">
        <f>E980*F980</f>
        <v>14.79</v>
      </c>
      <c r="J980" s="271"/>
      <c r="K980" s="409">
        <f t="shared" si="60"/>
        <v>14.79</v>
      </c>
      <c r="L980" s="23"/>
    </row>
    <row r="981" spans="1:12" s="346" customFormat="1" ht="36" x14ac:dyDescent="0.25">
      <c r="A981" s="284"/>
      <c r="B981" s="412"/>
      <c r="C981" s="374"/>
      <c r="D981" s="347" t="s">
        <v>321</v>
      </c>
      <c r="E981" s="270"/>
      <c r="F981" s="270"/>
      <c r="G981" s="270"/>
      <c r="H981" s="270"/>
      <c r="I981" s="270"/>
      <c r="J981" s="271"/>
      <c r="K981" s="409">
        <f t="shared" si="60"/>
        <v>0</v>
      </c>
      <c r="L981" s="23"/>
    </row>
    <row r="982" spans="1:12" s="346" customFormat="1" ht="18" x14ac:dyDescent="0.25">
      <c r="A982" s="284"/>
      <c r="B982" s="412"/>
      <c r="C982" s="374"/>
      <c r="D982" s="347" t="s">
        <v>320</v>
      </c>
      <c r="E982" s="270"/>
      <c r="F982" s="270"/>
      <c r="G982" s="270"/>
      <c r="H982" s="270"/>
      <c r="I982" s="270"/>
      <c r="J982" s="271"/>
      <c r="K982" s="409">
        <f t="shared" si="60"/>
        <v>0</v>
      </c>
      <c r="L982" s="23"/>
    </row>
    <row r="983" spans="1:12" s="346" customFormat="1" ht="18" x14ac:dyDescent="0.25">
      <c r="A983" s="284"/>
      <c r="B983" s="412"/>
      <c r="C983" s="374"/>
      <c r="D983" s="347" t="s">
        <v>319</v>
      </c>
      <c r="E983" s="270"/>
      <c r="F983" s="270"/>
      <c r="G983" s="270"/>
      <c r="H983" s="270"/>
      <c r="I983" s="270"/>
      <c r="J983" s="271"/>
      <c r="K983" s="409">
        <f t="shared" si="60"/>
        <v>0</v>
      </c>
      <c r="L983" s="23"/>
    </row>
    <row r="984" spans="1:12" s="346" customFormat="1" ht="18" x14ac:dyDescent="0.25">
      <c r="A984" s="284"/>
      <c r="B984" s="412"/>
      <c r="C984" s="374"/>
      <c r="D984" s="347" t="s">
        <v>286</v>
      </c>
      <c r="E984" s="270"/>
      <c r="F984" s="270"/>
      <c r="G984" s="270"/>
      <c r="H984" s="270"/>
      <c r="I984" s="270"/>
      <c r="J984" s="271"/>
      <c r="K984" s="409">
        <f t="shared" si="60"/>
        <v>0</v>
      </c>
      <c r="L984" s="23"/>
    </row>
    <row r="985" spans="1:12" s="346" customFormat="1" ht="18" x14ac:dyDescent="0.25">
      <c r="A985" s="284"/>
      <c r="B985" s="412"/>
      <c r="C985" s="374"/>
      <c r="D985" s="347"/>
      <c r="E985" s="270"/>
      <c r="F985" s="270"/>
      <c r="G985" s="270"/>
      <c r="H985" s="270"/>
      <c r="I985" s="270"/>
      <c r="J985" s="271"/>
      <c r="K985" s="410">
        <f>SUM(K968:K984)</f>
        <v>14.79</v>
      </c>
      <c r="L985" s="23"/>
    </row>
    <row r="986" spans="1:12" s="346" customFormat="1" ht="18" x14ac:dyDescent="0.25">
      <c r="A986" s="284"/>
      <c r="B986" s="415" t="str">
        <f>'Planila Orçamentária'!C80</f>
        <v>Projeto Elétrico(exceto Maternidade)</v>
      </c>
      <c r="C986" s="374"/>
      <c r="D986" s="347"/>
      <c r="E986" s="270"/>
      <c r="F986" s="270"/>
      <c r="G986" s="270"/>
      <c r="H986" s="270"/>
      <c r="I986" s="270"/>
      <c r="J986" s="271"/>
      <c r="K986" s="410"/>
      <c r="L986" s="23"/>
    </row>
    <row r="987" spans="1:12" s="346" customFormat="1" ht="18" x14ac:dyDescent="0.25">
      <c r="A987" s="284"/>
      <c r="B987" s="415"/>
      <c r="C987" s="374"/>
      <c r="D987" s="347" t="s">
        <v>399</v>
      </c>
      <c r="E987" s="270"/>
      <c r="F987" s="270"/>
      <c r="G987" s="270"/>
      <c r="H987" s="270"/>
      <c r="I987" s="270"/>
      <c r="J987" s="271"/>
      <c r="K987" s="410">
        <v>3136</v>
      </c>
      <c r="L987" s="23"/>
    </row>
    <row r="988" spans="1:12" s="346" customFormat="1" ht="18" x14ac:dyDescent="0.25">
      <c r="A988" s="284"/>
      <c r="B988" s="415" t="str">
        <f>'Planila Orçamentária'!C81</f>
        <v>Projeto Combate Incendio</v>
      </c>
      <c r="C988" s="374"/>
      <c r="D988" s="347"/>
      <c r="E988" s="270"/>
      <c r="F988" s="270"/>
      <c r="G988" s="270"/>
      <c r="H988" s="270"/>
      <c r="I988" s="270"/>
      <c r="J988" s="271"/>
      <c r="K988" s="410"/>
      <c r="L988" s="23"/>
    </row>
    <row r="989" spans="1:12" s="346" customFormat="1" ht="18" x14ac:dyDescent="0.25">
      <c r="A989" s="284"/>
      <c r="B989" s="415"/>
      <c r="C989" s="374"/>
      <c r="D989" s="347" t="s">
        <v>399</v>
      </c>
      <c r="E989" s="270"/>
      <c r="F989" s="270"/>
      <c r="G989" s="270"/>
      <c r="H989" s="270"/>
      <c r="I989" s="270"/>
      <c r="J989" s="271"/>
      <c r="K989" s="410">
        <v>3136</v>
      </c>
      <c r="L989" s="23"/>
    </row>
    <row r="990" spans="1:12" s="346" customFormat="1" ht="36" x14ac:dyDescent="0.25">
      <c r="A990" s="284"/>
      <c r="B990" s="411" t="str">
        <f>'Planila Orçamentária'!C82</f>
        <v>Projeto SPDA Aprovado no corpo de Bombeiros</v>
      </c>
      <c r="C990" s="374"/>
      <c r="D990" s="347"/>
      <c r="E990" s="270"/>
      <c r="F990" s="270"/>
      <c r="G990" s="270"/>
      <c r="H990" s="270"/>
      <c r="I990" s="270"/>
      <c r="J990" s="271"/>
      <c r="K990" s="410"/>
      <c r="L990" s="23"/>
    </row>
    <row r="991" spans="1:12" s="346" customFormat="1" ht="18" x14ac:dyDescent="0.25">
      <c r="A991" s="284"/>
      <c r="B991" s="411"/>
      <c r="C991" s="374"/>
      <c r="D991" s="347" t="s">
        <v>399</v>
      </c>
      <c r="E991" s="270"/>
      <c r="F991" s="270"/>
      <c r="G991" s="270"/>
      <c r="H991" s="270"/>
      <c r="I991" s="270"/>
      <c r="J991" s="271"/>
      <c r="K991" s="410">
        <v>3136</v>
      </c>
      <c r="L991" s="23"/>
    </row>
    <row r="992" spans="1:12" s="346" customFormat="1" ht="18" x14ac:dyDescent="0.25">
      <c r="A992" s="284"/>
      <c r="B992" s="411"/>
      <c r="C992" s="374"/>
      <c r="D992" s="347"/>
      <c r="E992" s="270"/>
      <c r="F992" s="270"/>
      <c r="G992" s="270"/>
      <c r="H992" s="270"/>
      <c r="I992" s="270"/>
      <c r="J992" s="271"/>
      <c r="K992" s="410"/>
      <c r="L992" s="23"/>
    </row>
    <row r="993" spans="1:12" s="346" customFormat="1" ht="18" x14ac:dyDescent="0.25">
      <c r="A993" s="284"/>
      <c r="B993" s="411"/>
      <c r="C993" s="374"/>
      <c r="D993" s="347"/>
      <c r="E993" s="270"/>
      <c r="F993" s="270"/>
      <c r="G993" s="270"/>
      <c r="H993" s="270"/>
      <c r="I993" s="270"/>
      <c r="J993" s="271"/>
      <c r="K993" s="410"/>
      <c r="L993" s="23"/>
    </row>
    <row r="994" spans="1:12" s="346" customFormat="1" ht="18" x14ac:dyDescent="0.25">
      <c r="A994" s="284"/>
      <c r="B994" s="411" t="str">
        <f>'Planila Orçamentária'!C83</f>
        <v>Elétrica Diferenciada</v>
      </c>
      <c r="C994" s="374"/>
      <c r="D994" s="347"/>
      <c r="E994" s="270"/>
      <c r="F994" s="270"/>
      <c r="G994" s="270"/>
      <c r="H994" s="270"/>
      <c r="I994" s="270"/>
      <c r="J994" s="271"/>
      <c r="K994" s="410"/>
      <c r="L994" s="23"/>
    </row>
    <row r="995" spans="1:12" s="346" customFormat="1" ht="36" x14ac:dyDescent="0.25">
      <c r="A995" s="284"/>
      <c r="B995" s="411"/>
      <c r="C995" s="374"/>
      <c r="D995" s="347" t="s">
        <v>279</v>
      </c>
      <c r="E995" s="270"/>
      <c r="F995" s="270"/>
      <c r="G995" s="270">
        <v>16.670000000000002</v>
      </c>
      <c r="H995" s="270"/>
      <c r="I995" s="270">
        <v>19.61</v>
      </c>
      <c r="J995" s="271"/>
      <c r="K995" s="409">
        <f>J995</f>
        <v>0</v>
      </c>
      <c r="L995" s="23"/>
    </row>
    <row r="996" spans="1:12" s="346" customFormat="1" ht="18" x14ac:dyDescent="0.25">
      <c r="A996" s="284"/>
      <c r="B996" s="411"/>
      <c r="C996" s="374"/>
      <c r="D996" s="347" t="s">
        <v>280</v>
      </c>
      <c r="E996" s="270"/>
      <c r="F996" s="270"/>
      <c r="G996" s="270">
        <v>21.87</v>
      </c>
      <c r="H996" s="270"/>
      <c r="I996" s="270">
        <v>29.43</v>
      </c>
      <c r="J996" s="271">
        <v>1</v>
      </c>
      <c r="K996" s="409">
        <f t="shared" ref="K996:K1011" si="61">J996</f>
        <v>1</v>
      </c>
      <c r="L996" s="23"/>
    </row>
    <row r="997" spans="1:12" s="346" customFormat="1" ht="18" x14ac:dyDescent="0.25">
      <c r="A997" s="284"/>
      <c r="B997" s="411"/>
      <c r="C997" s="374"/>
      <c r="D997" s="347" t="s">
        <v>281</v>
      </c>
      <c r="E997" s="270"/>
      <c r="F997" s="270"/>
      <c r="G997" s="270">
        <v>5.54</v>
      </c>
      <c r="H997" s="270"/>
      <c r="I997" s="270">
        <v>1.98</v>
      </c>
      <c r="J997" s="271"/>
      <c r="K997" s="409">
        <f t="shared" si="61"/>
        <v>0</v>
      </c>
      <c r="L997" s="23"/>
    </row>
    <row r="998" spans="1:12" s="346" customFormat="1" ht="18" x14ac:dyDescent="0.25">
      <c r="A998" s="284"/>
      <c r="B998" s="411"/>
      <c r="C998" s="374"/>
      <c r="D998" s="347" t="s">
        <v>282</v>
      </c>
      <c r="E998" s="270"/>
      <c r="F998" s="270"/>
      <c r="G998" s="270">
        <v>5.69</v>
      </c>
      <c r="H998" s="270"/>
      <c r="I998" s="270">
        <v>2.5099999999999998</v>
      </c>
      <c r="J998" s="271"/>
      <c r="K998" s="409">
        <f t="shared" si="61"/>
        <v>0</v>
      </c>
      <c r="L998" s="23"/>
    </row>
    <row r="999" spans="1:12" s="346" customFormat="1" ht="36" x14ac:dyDescent="0.25">
      <c r="A999" s="284"/>
      <c r="B999" s="411"/>
      <c r="C999" s="374"/>
      <c r="D999" s="347" t="s">
        <v>283</v>
      </c>
      <c r="E999" s="270"/>
      <c r="F999" s="270"/>
      <c r="G999" s="270">
        <v>13.679</v>
      </c>
      <c r="H999" s="270"/>
      <c r="I999" s="270">
        <v>9.83</v>
      </c>
      <c r="J999" s="271"/>
      <c r="K999" s="409">
        <f t="shared" si="61"/>
        <v>0</v>
      </c>
      <c r="L999" s="23"/>
    </row>
    <row r="1000" spans="1:12" s="346" customFormat="1" ht="18" x14ac:dyDescent="0.25">
      <c r="A1000" s="284"/>
      <c r="B1000" s="411"/>
      <c r="C1000" s="374"/>
      <c r="D1000" s="347" t="s">
        <v>325</v>
      </c>
      <c r="E1000" s="270"/>
      <c r="F1000" s="270"/>
      <c r="G1000" s="270">
        <v>15</v>
      </c>
      <c r="H1000" s="270"/>
      <c r="I1000" s="270">
        <v>0</v>
      </c>
      <c r="J1000" s="271">
        <v>1</v>
      </c>
      <c r="K1000" s="409">
        <f t="shared" si="61"/>
        <v>1</v>
      </c>
      <c r="L1000" s="23"/>
    </row>
    <row r="1001" spans="1:12" s="346" customFormat="1" ht="18" x14ac:dyDescent="0.25">
      <c r="A1001" s="284"/>
      <c r="B1001" s="411"/>
      <c r="C1001" s="374"/>
      <c r="D1001" s="347" t="s">
        <v>284</v>
      </c>
      <c r="E1001" s="270"/>
      <c r="F1001" s="270"/>
      <c r="G1001" s="270">
        <v>8.25</v>
      </c>
      <c r="H1001" s="270"/>
      <c r="I1001" s="270">
        <v>4.2</v>
      </c>
      <c r="J1001" s="271"/>
      <c r="K1001" s="409">
        <f t="shared" si="61"/>
        <v>0</v>
      </c>
      <c r="L1001" s="23"/>
    </row>
    <row r="1002" spans="1:12" s="346" customFormat="1" ht="18" x14ac:dyDescent="0.25">
      <c r="A1002" s="284"/>
      <c r="B1002" s="411"/>
      <c r="C1002" s="374"/>
      <c r="D1002" s="347" t="s">
        <v>324</v>
      </c>
      <c r="E1002" s="270"/>
      <c r="F1002" s="270"/>
      <c r="G1002" s="270">
        <v>4.26</v>
      </c>
      <c r="H1002" s="270"/>
      <c r="I1002" s="270">
        <v>0</v>
      </c>
      <c r="J1002" s="271">
        <v>1</v>
      </c>
      <c r="K1002" s="409">
        <f t="shared" si="61"/>
        <v>1</v>
      </c>
      <c r="L1002" s="23"/>
    </row>
    <row r="1003" spans="1:12" s="346" customFormat="1" ht="18" x14ac:dyDescent="0.25">
      <c r="A1003" s="284"/>
      <c r="B1003" s="411"/>
      <c r="C1003" s="374"/>
      <c r="D1003" s="347" t="s">
        <v>326</v>
      </c>
      <c r="E1003" s="270"/>
      <c r="F1003" s="270"/>
      <c r="G1003" s="270">
        <v>2.2999999999999998</v>
      </c>
      <c r="H1003" s="270"/>
      <c r="I1003" s="270">
        <v>0</v>
      </c>
      <c r="J1003" s="271">
        <v>1</v>
      </c>
      <c r="K1003" s="409">
        <f t="shared" si="61"/>
        <v>1</v>
      </c>
      <c r="L1003" s="23"/>
    </row>
    <row r="1004" spans="1:12" s="346" customFormat="1" ht="18" x14ac:dyDescent="0.25">
      <c r="A1004" s="284"/>
      <c r="B1004" s="411"/>
      <c r="C1004" s="374"/>
      <c r="D1004" s="347" t="s">
        <v>238</v>
      </c>
      <c r="E1004" s="270"/>
      <c r="F1004" s="270"/>
      <c r="G1004" s="270">
        <v>11.423</v>
      </c>
      <c r="H1004" s="270"/>
      <c r="I1004" s="270">
        <v>0</v>
      </c>
      <c r="J1004" s="271"/>
      <c r="K1004" s="409">
        <f t="shared" si="61"/>
        <v>0</v>
      </c>
      <c r="L1004" s="23"/>
    </row>
    <row r="1005" spans="1:12" s="346" customFormat="1" ht="18" x14ac:dyDescent="0.25">
      <c r="A1005" s="284"/>
      <c r="B1005" s="411"/>
      <c r="C1005" s="374"/>
      <c r="D1005" s="347" t="s">
        <v>285</v>
      </c>
      <c r="E1005" s="270"/>
      <c r="F1005" s="270"/>
      <c r="G1005" s="270">
        <v>26.32</v>
      </c>
      <c r="H1005" s="270"/>
      <c r="I1005" s="270">
        <v>41.56</v>
      </c>
      <c r="J1005" s="271"/>
      <c r="K1005" s="409">
        <f t="shared" si="61"/>
        <v>0</v>
      </c>
      <c r="L1005" s="23"/>
    </row>
    <row r="1006" spans="1:12" s="346" customFormat="1" ht="18" x14ac:dyDescent="0.25">
      <c r="A1006" s="284"/>
      <c r="B1006" s="411"/>
      <c r="C1006" s="374"/>
      <c r="D1006" s="347" t="s">
        <v>323</v>
      </c>
      <c r="E1006" s="270"/>
      <c r="F1006" s="270"/>
      <c r="G1006" s="270">
        <v>48.85</v>
      </c>
      <c r="H1006" s="129"/>
      <c r="I1006" s="270">
        <v>0</v>
      </c>
      <c r="J1006" s="271">
        <v>1</v>
      </c>
      <c r="K1006" s="409">
        <f t="shared" si="61"/>
        <v>1</v>
      </c>
      <c r="L1006" s="23"/>
    </row>
    <row r="1007" spans="1:12" s="346" customFormat="1" ht="18" x14ac:dyDescent="0.25">
      <c r="A1007" s="284"/>
      <c r="B1007" s="411"/>
      <c r="C1007" s="374"/>
      <c r="D1007" s="347" t="s">
        <v>322</v>
      </c>
      <c r="E1007" s="270"/>
      <c r="F1007" s="270"/>
      <c r="G1007" s="270">
        <v>12.45</v>
      </c>
      <c r="H1007" s="129"/>
      <c r="I1007" s="270">
        <v>0</v>
      </c>
      <c r="J1007" s="271"/>
      <c r="K1007" s="409">
        <f t="shared" si="61"/>
        <v>0</v>
      </c>
      <c r="L1007" s="23"/>
    </row>
    <row r="1008" spans="1:12" s="346" customFormat="1" ht="36" x14ac:dyDescent="0.25">
      <c r="A1008" s="284"/>
      <c r="B1008" s="411"/>
      <c r="C1008" s="374"/>
      <c r="D1008" s="347" t="s">
        <v>321</v>
      </c>
      <c r="E1008" s="270"/>
      <c r="F1008" s="270"/>
      <c r="G1008" s="270">
        <v>15.025</v>
      </c>
      <c r="H1008" s="270"/>
      <c r="I1008" s="270">
        <v>0</v>
      </c>
      <c r="J1008" s="271"/>
      <c r="K1008" s="409">
        <f t="shared" si="61"/>
        <v>0</v>
      </c>
      <c r="L1008" s="23"/>
    </row>
    <row r="1009" spans="1:12" s="346" customFormat="1" ht="18" x14ac:dyDescent="0.25">
      <c r="A1009" s="284"/>
      <c r="B1009" s="411"/>
      <c r="C1009" s="374"/>
      <c r="D1009" s="347" t="s">
        <v>320</v>
      </c>
      <c r="E1009" s="270"/>
      <c r="F1009" s="270"/>
      <c r="G1009" s="270">
        <v>8.74</v>
      </c>
      <c r="H1009" s="270"/>
      <c r="I1009" s="270">
        <v>0</v>
      </c>
      <c r="J1009" s="271"/>
      <c r="K1009" s="409">
        <f t="shared" si="61"/>
        <v>0</v>
      </c>
      <c r="L1009" s="23"/>
    </row>
    <row r="1010" spans="1:12" s="346" customFormat="1" ht="18" x14ac:dyDescent="0.25">
      <c r="A1010" s="284"/>
      <c r="B1010" s="411"/>
      <c r="C1010" s="374"/>
      <c r="D1010" s="347" t="s">
        <v>319</v>
      </c>
      <c r="E1010" s="270"/>
      <c r="F1010" s="270"/>
      <c r="G1010" s="270">
        <v>12.01</v>
      </c>
      <c r="H1010" s="270"/>
      <c r="I1010" s="270">
        <v>0</v>
      </c>
      <c r="J1010" s="271"/>
      <c r="K1010" s="409">
        <f t="shared" si="61"/>
        <v>0</v>
      </c>
      <c r="L1010" s="23"/>
    </row>
    <row r="1011" spans="1:12" s="346" customFormat="1" ht="18" x14ac:dyDescent="0.25">
      <c r="A1011" s="284"/>
      <c r="B1011" s="411"/>
      <c r="C1011" s="374"/>
      <c r="D1011" s="347" t="s">
        <v>286</v>
      </c>
      <c r="E1011" s="270"/>
      <c r="F1011" s="270"/>
      <c r="G1011" s="270">
        <v>47.3</v>
      </c>
      <c r="H1011" s="270"/>
      <c r="I1011" s="270">
        <v>0</v>
      </c>
      <c r="J1011" s="271"/>
      <c r="K1011" s="409">
        <f t="shared" si="61"/>
        <v>0</v>
      </c>
      <c r="L1011" s="23"/>
    </row>
    <row r="1012" spans="1:12" s="346" customFormat="1" ht="18" x14ac:dyDescent="0.25">
      <c r="A1012" s="284"/>
      <c r="B1012" s="411"/>
      <c r="C1012" s="374"/>
      <c r="D1012" s="347"/>
      <c r="E1012" s="270"/>
      <c r="F1012" s="270"/>
      <c r="G1012" s="270"/>
      <c r="H1012" s="270"/>
      <c r="I1012" s="270"/>
      <c r="J1012" s="271"/>
      <c r="K1012" s="410">
        <f>SUM(K995:K1011)</f>
        <v>5</v>
      </c>
      <c r="L1012" s="23"/>
    </row>
    <row r="1013" spans="1:12" s="346" customFormat="1" ht="18" x14ac:dyDescent="0.25">
      <c r="A1013" s="284"/>
      <c r="B1013" s="411" t="str">
        <f>'Planila Orçamentária'!C84</f>
        <v>Oxigenio</v>
      </c>
      <c r="C1013" s="374"/>
      <c r="D1013" s="347"/>
      <c r="E1013" s="270"/>
      <c r="F1013" s="270"/>
      <c r="G1013" s="270"/>
      <c r="H1013" s="270"/>
      <c r="I1013" s="270"/>
      <c r="J1013" s="271"/>
      <c r="K1013" s="410"/>
      <c r="L1013" s="23"/>
    </row>
    <row r="1014" spans="1:12" s="346" customFormat="1" ht="36" x14ac:dyDescent="0.25">
      <c r="A1014" s="284"/>
      <c r="B1014" s="411"/>
      <c r="C1014" s="374"/>
      <c r="D1014" s="347" t="s">
        <v>279</v>
      </c>
      <c r="E1014" s="270"/>
      <c r="F1014" s="270"/>
      <c r="G1014" s="270">
        <v>16.670000000000002</v>
      </c>
      <c r="H1014" s="270"/>
      <c r="I1014" s="270">
        <v>19.61</v>
      </c>
      <c r="J1014" s="271"/>
      <c r="K1014" s="409">
        <f>J1014</f>
        <v>0</v>
      </c>
      <c r="L1014" s="23"/>
    </row>
    <row r="1015" spans="1:12" s="346" customFormat="1" ht="18" x14ac:dyDescent="0.25">
      <c r="A1015" s="284"/>
      <c r="B1015" s="411"/>
      <c r="C1015" s="374"/>
      <c r="D1015" s="347" t="s">
        <v>280</v>
      </c>
      <c r="E1015" s="270"/>
      <c r="F1015" s="270"/>
      <c r="G1015" s="270">
        <v>21.87</v>
      </c>
      <c r="H1015" s="270"/>
      <c r="I1015" s="270">
        <v>29.43</v>
      </c>
      <c r="J1015" s="271"/>
      <c r="K1015" s="409">
        <f t="shared" ref="K1015:K1030" si="62">J1015</f>
        <v>0</v>
      </c>
      <c r="L1015" s="23"/>
    </row>
    <row r="1016" spans="1:12" s="346" customFormat="1" ht="18" x14ac:dyDescent="0.25">
      <c r="A1016" s="284"/>
      <c r="B1016" s="411"/>
      <c r="C1016" s="374"/>
      <c r="D1016" s="347" t="s">
        <v>281</v>
      </c>
      <c r="E1016" s="270"/>
      <c r="F1016" s="270"/>
      <c r="G1016" s="270">
        <v>5.54</v>
      </c>
      <c r="H1016" s="270"/>
      <c r="I1016" s="270">
        <v>1.98</v>
      </c>
      <c r="J1016" s="271"/>
      <c r="K1016" s="409">
        <f t="shared" si="62"/>
        <v>0</v>
      </c>
      <c r="L1016" s="23"/>
    </row>
    <row r="1017" spans="1:12" s="346" customFormat="1" ht="18" x14ac:dyDescent="0.25">
      <c r="A1017" s="284"/>
      <c r="B1017" s="411"/>
      <c r="C1017" s="374"/>
      <c r="D1017" s="347" t="s">
        <v>282</v>
      </c>
      <c r="E1017" s="270"/>
      <c r="F1017" s="270"/>
      <c r="G1017" s="270">
        <v>5.69</v>
      </c>
      <c r="H1017" s="270"/>
      <c r="I1017" s="270">
        <v>2.5099999999999998</v>
      </c>
      <c r="J1017" s="271"/>
      <c r="K1017" s="409">
        <f t="shared" si="62"/>
        <v>0</v>
      </c>
      <c r="L1017" s="23"/>
    </row>
    <row r="1018" spans="1:12" s="346" customFormat="1" ht="36" x14ac:dyDescent="0.25">
      <c r="A1018" s="284"/>
      <c r="B1018" s="411"/>
      <c r="C1018" s="374"/>
      <c r="D1018" s="347" t="s">
        <v>283</v>
      </c>
      <c r="E1018" s="270"/>
      <c r="F1018" s="270"/>
      <c r="G1018" s="270">
        <v>13.679</v>
      </c>
      <c r="H1018" s="270"/>
      <c r="I1018" s="270">
        <v>9.83</v>
      </c>
      <c r="J1018" s="271"/>
      <c r="K1018" s="409">
        <f t="shared" si="62"/>
        <v>0</v>
      </c>
      <c r="L1018" s="23"/>
    </row>
    <row r="1019" spans="1:12" s="346" customFormat="1" ht="18" x14ac:dyDescent="0.25">
      <c r="A1019" s="284"/>
      <c r="B1019" s="411"/>
      <c r="C1019" s="374"/>
      <c r="D1019" s="347" t="s">
        <v>325</v>
      </c>
      <c r="E1019" s="270"/>
      <c r="F1019" s="270"/>
      <c r="G1019" s="270">
        <v>15</v>
      </c>
      <c r="H1019" s="270"/>
      <c r="I1019" s="270">
        <v>0</v>
      </c>
      <c r="J1019" s="271"/>
      <c r="K1019" s="409">
        <f t="shared" si="62"/>
        <v>0</v>
      </c>
      <c r="L1019" s="23"/>
    </row>
    <row r="1020" spans="1:12" s="346" customFormat="1" ht="18" x14ac:dyDescent="0.25">
      <c r="A1020" s="284"/>
      <c r="B1020" s="411"/>
      <c r="C1020" s="374"/>
      <c r="D1020" s="347" t="s">
        <v>284</v>
      </c>
      <c r="E1020" s="270"/>
      <c r="F1020" s="270"/>
      <c r="G1020" s="270">
        <v>8.25</v>
      </c>
      <c r="H1020" s="270"/>
      <c r="I1020" s="270">
        <v>4.2</v>
      </c>
      <c r="J1020" s="271"/>
      <c r="K1020" s="409">
        <f t="shared" si="62"/>
        <v>0</v>
      </c>
      <c r="L1020" s="23"/>
    </row>
    <row r="1021" spans="1:12" s="346" customFormat="1" ht="18" x14ac:dyDescent="0.25">
      <c r="A1021" s="284"/>
      <c r="B1021" s="411"/>
      <c r="C1021" s="374"/>
      <c r="D1021" s="347" t="s">
        <v>324</v>
      </c>
      <c r="E1021" s="270"/>
      <c r="F1021" s="270"/>
      <c r="G1021" s="270">
        <v>4.26</v>
      </c>
      <c r="H1021" s="270"/>
      <c r="I1021" s="270">
        <v>0</v>
      </c>
      <c r="J1021" s="271"/>
      <c r="K1021" s="409">
        <f t="shared" si="62"/>
        <v>0</v>
      </c>
      <c r="L1021" s="23"/>
    </row>
    <row r="1022" spans="1:12" s="346" customFormat="1" ht="18" x14ac:dyDescent="0.25">
      <c r="A1022" s="284"/>
      <c r="B1022" s="411"/>
      <c r="C1022" s="374"/>
      <c r="D1022" s="347" t="s">
        <v>326</v>
      </c>
      <c r="E1022" s="270"/>
      <c r="F1022" s="270"/>
      <c r="G1022" s="270">
        <v>2.2999999999999998</v>
      </c>
      <c r="H1022" s="270"/>
      <c r="I1022" s="270">
        <v>0</v>
      </c>
      <c r="J1022" s="271"/>
      <c r="K1022" s="409">
        <f t="shared" si="62"/>
        <v>0</v>
      </c>
      <c r="L1022" s="23"/>
    </row>
    <row r="1023" spans="1:12" s="346" customFormat="1" ht="18" x14ac:dyDescent="0.25">
      <c r="A1023" s="284"/>
      <c r="B1023" s="411"/>
      <c r="C1023" s="374"/>
      <c r="D1023" s="347" t="s">
        <v>238</v>
      </c>
      <c r="E1023" s="270"/>
      <c r="F1023" s="270"/>
      <c r="G1023" s="270">
        <v>11.423</v>
      </c>
      <c r="H1023" s="270"/>
      <c r="I1023" s="270">
        <v>0</v>
      </c>
      <c r="J1023" s="271"/>
      <c r="K1023" s="409">
        <f t="shared" si="62"/>
        <v>0</v>
      </c>
      <c r="L1023" s="23"/>
    </row>
    <row r="1024" spans="1:12" s="346" customFormat="1" ht="18" x14ac:dyDescent="0.25">
      <c r="A1024" s="284"/>
      <c r="B1024" s="411"/>
      <c r="C1024" s="374"/>
      <c r="D1024" s="347" t="s">
        <v>285</v>
      </c>
      <c r="E1024" s="270"/>
      <c r="F1024" s="270"/>
      <c r="G1024" s="270">
        <v>26.32</v>
      </c>
      <c r="H1024" s="270"/>
      <c r="I1024" s="270">
        <v>41.56</v>
      </c>
      <c r="J1024" s="271">
        <v>5</v>
      </c>
      <c r="K1024" s="409">
        <f t="shared" si="62"/>
        <v>5</v>
      </c>
      <c r="L1024" s="23"/>
    </row>
    <row r="1025" spans="1:12" s="346" customFormat="1" ht="18" x14ac:dyDescent="0.25">
      <c r="A1025" s="284"/>
      <c r="B1025" s="411"/>
      <c r="C1025" s="374"/>
      <c r="D1025" s="347" t="s">
        <v>323</v>
      </c>
      <c r="E1025" s="270"/>
      <c r="F1025" s="270"/>
      <c r="G1025" s="270">
        <v>48.85</v>
      </c>
      <c r="H1025" s="129"/>
      <c r="I1025" s="270">
        <v>0</v>
      </c>
      <c r="J1025" s="271">
        <v>9</v>
      </c>
      <c r="K1025" s="409">
        <f t="shared" si="62"/>
        <v>9</v>
      </c>
      <c r="L1025" s="23"/>
    </row>
    <row r="1026" spans="1:12" s="346" customFormat="1" ht="18" x14ac:dyDescent="0.25">
      <c r="A1026" s="284"/>
      <c r="B1026" s="411"/>
      <c r="C1026" s="374"/>
      <c r="D1026" s="347" t="s">
        <v>322</v>
      </c>
      <c r="E1026" s="270"/>
      <c r="F1026" s="270"/>
      <c r="G1026" s="270">
        <v>12.45</v>
      </c>
      <c r="H1026" s="129"/>
      <c r="I1026" s="270">
        <v>0</v>
      </c>
      <c r="J1026" s="271"/>
      <c r="K1026" s="409">
        <f t="shared" si="62"/>
        <v>0</v>
      </c>
      <c r="L1026" s="23"/>
    </row>
    <row r="1027" spans="1:12" s="346" customFormat="1" ht="36" x14ac:dyDescent="0.25">
      <c r="A1027" s="284"/>
      <c r="B1027" s="411"/>
      <c r="C1027" s="374"/>
      <c r="D1027" s="347" t="s">
        <v>321</v>
      </c>
      <c r="E1027" s="270"/>
      <c r="F1027" s="270"/>
      <c r="G1027" s="270">
        <v>15.025</v>
      </c>
      <c r="H1027" s="270"/>
      <c r="I1027" s="270">
        <v>0</v>
      </c>
      <c r="J1027" s="271"/>
      <c r="K1027" s="409">
        <f t="shared" si="62"/>
        <v>0</v>
      </c>
      <c r="L1027" s="23"/>
    </row>
    <row r="1028" spans="1:12" s="346" customFormat="1" ht="18" x14ac:dyDescent="0.25">
      <c r="A1028" s="284"/>
      <c r="B1028" s="411"/>
      <c r="C1028" s="374"/>
      <c r="D1028" s="347" t="s">
        <v>320</v>
      </c>
      <c r="E1028" s="270"/>
      <c r="F1028" s="270"/>
      <c r="G1028" s="270">
        <v>8.74</v>
      </c>
      <c r="H1028" s="270"/>
      <c r="I1028" s="270">
        <v>0</v>
      </c>
      <c r="J1028" s="271"/>
      <c r="K1028" s="409">
        <f t="shared" si="62"/>
        <v>0</v>
      </c>
      <c r="L1028" s="23"/>
    </row>
    <row r="1029" spans="1:12" s="346" customFormat="1" ht="18" x14ac:dyDescent="0.25">
      <c r="A1029" s="284"/>
      <c r="B1029" s="411"/>
      <c r="C1029" s="374"/>
      <c r="D1029" s="347" t="s">
        <v>319</v>
      </c>
      <c r="E1029" s="270"/>
      <c r="F1029" s="270"/>
      <c r="G1029" s="270">
        <v>12.01</v>
      </c>
      <c r="H1029" s="270"/>
      <c r="I1029" s="270">
        <v>0</v>
      </c>
      <c r="J1029" s="271"/>
      <c r="K1029" s="409">
        <f t="shared" si="62"/>
        <v>0</v>
      </c>
      <c r="L1029" s="23"/>
    </row>
    <row r="1030" spans="1:12" s="346" customFormat="1" ht="18" x14ac:dyDescent="0.25">
      <c r="A1030" s="284"/>
      <c r="B1030" s="411"/>
      <c r="C1030" s="374"/>
      <c r="D1030" s="347" t="s">
        <v>286</v>
      </c>
      <c r="E1030" s="270"/>
      <c r="F1030" s="270"/>
      <c r="G1030" s="270">
        <v>47.3</v>
      </c>
      <c r="H1030" s="270"/>
      <c r="I1030" s="270">
        <v>0</v>
      </c>
      <c r="J1030" s="271"/>
      <c r="K1030" s="409">
        <f t="shared" si="62"/>
        <v>0</v>
      </c>
      <c r="L1030" s="23"/>
    </row>
    <row r="1031" spans="1:12" s="346" customFormat="1" ht="18" x14ac:dyDescent="0.25">
      <c r="A1031" s="284"/>
      <c r="B1031" s="411"/>
      <c r="C1031" s="374"/>
      <c r="D1031" s="347"/>
      <c r="E1031" s="270"/>
      <c r="F1031" s="270"/>
      <c r="G1031" s="270"/>
      <c r="H1031" s="270"/>
      <c r="I1031" s="270"/>
      <c r="J1031" s="271"/>
      <c r="K1031" s="410">
        <f>SUM(K1014:K1030)</f>
        <v>14</v>
      </c>
      <c r="L1031" s="23"/>
    </row>
    <row r="1032" spans="1:12" s="346" customFormat="1" ht="18" x14ac:dyDescent="0.25">
      <c r="A1032" s="284"/>
      <c r="B1032" s="411" t="str">
        <f>'Planila Orçamentária'!C85</f>
        <v>Ar Comprimido Medicinal</v>
      </c>
      <c r="C1032" s="374"/>
      <c r="D1032" s="347"/>
      <c r="E1032" s="270"/>
      <c r="F1032" s="270"/>
      <c r="G1032" s="270"/>
      <c r="H1032" s="270"/>
      <c r="I1032" s="270"/>
      <c r="J1032" s="271"/>
      <c r="K1032" s="410"/>
      <c r="L1032" s="23"/>
    </row>
    <row r="1033" spans="1:12" s="346" customFormat="1" ht="36" x14ac:dyDescent="0.25">
      <c r="A1033" s="284"/>
      <c r="B1033" s="411"/>
      <c r="C1033" s="374"/>
      <c r="D1033" s="347" t="s">
        <v>279</v>
      </c>
      <c r="E1033" s="270"/>
      <c r="F1033" s="270"/>
      <c r="G1033" s="270">
        <v>16.670000000000002</v>
      </c>
      <c r="H1033" s="270"/>
      <c r="I1033" s="270">
        <v>19.61</v>
      </c>
      <c r="J1033" s="271"/>
      <c r="K1033" s="409">
        <f>J1033</f>
        <v>0</v>
      </c>
      <c r="L1033" s="23"/>
    </row>
    <row r="1034" spans="1:12" s="346" customFormat="1" ht="18" x14ac:dyDescent="0.25">
      <c r="A1034" s="284"/>
      <c r="B1034" s="411"/>
      <c r="C1034" s="374"/>
      <c r="D1034" s="347" t="s">
        <v>280</v>
      </c>
      <c r="E1034" s="270"/>
      <c r="F1034" s="270"/>
      <c r="G1034" s="270">
        <v>21.87</v>
      </c>
      <c r="H1034" s="270"/>
      <c r="I1034" s="270">
        <v>29.43</v>
      </c>
      <c r="J1034" s="271">
        <v>1</v>
      </c>
      <c r="K1034" s="409">
        <f t="shared" ref="K1034:K1049" si="63">J1034</f>
        <v>1</v>
      </c>
      <c r="L1034" s="23"/>
    </row>
    <row r="1035" spans="1:12" s="346" customFormat="1" ht="18" x14ac:dyDescent="0.25">
      <c r="A1035" s="284"/>
      <c r="B1035" s="411"/>
      <c r="C1035" s="374"/>
      <c r="D1035" s="347" t="s">
        <v>281</v>
      </c>
      <c r="E1035" s="270"/>
      <c r="F1035" s="270"/>
      <c r="G1035" s="270">
        <v>5.54</v>
      </c>
      <c r="H1035" s="270"/>
      <c r="I1035" s="270">
        <v>1.98</v>
      </c>
      <c r="J1035" s="271"/>
      <c r="K1035" s="409">
        <f t="shared" si="63"/>
        <v>0</v>
      </c>
      <c r="L1035" s="23"/>
    </row>
    <row r="1036" spans="1:12" s="346" customFormat="1" ht="18" x14ac:dyDescent="0.25">
      <c r="A1036" s="284"/>
      <c r="B1036" s="411"/>
      <c r="C1036" s="374"/>
      <c r="D1036" s="347" t="s">
        <v>282</v>
      </c>
      <c r="E1036" s="270"/>
      <c r="F1036" s="270"/>
      <c r="G1036" s="270">
        <v>5.69</v>
      </c>
      <c r="H1036" s="270"/>
      <c r="I1036" s="270">
        <v>2.5099999999999998</v>
      </c>
      <c r="J1036" s="271"/>
      <c r="K1036" s="409">
        <f t="shared" si="63"/>
        <v>0</v>
      </c>
      <c r="L1036" s="23"/>
    </row>
    <row r="1037" spans="1:12" s="346" customFormat="1" ht="36" x14ac:dyDescent="0.25">
      <c r="A1037" s="284"/>
      <c r="B1037" s="411"/>
      <c r="C1037" s="374"/>
      <c r="D1037" s="347" t="s">
        <v>283</v>
      </c>
      <c r="E1037" s="270"/>
      <c r="F1037" s="270"/>
      <c r="G1037" s="270">
        <v>13.679</v>
      </c>
      <c r="H1037" s="270"/>
      <c r="I1037" s="270">
        <v>9.83</v>
      </c>
      <c r="J1037" s="271"/>
      <c r="K1037" s="409">
        <f t="shared" si="63"/>
        <v>0</v>
      </c>
      <c r="L1037" s="23"/>
    </row>
    <row r="1038" spans="1:12" s="346" customFormat="1" ht="18" x14ac:dyDescent="0.25">
      <c r="A1038" s="284"/>
      <c r="B1038" s="411"/>
      <c r="C1038" s="374"/>
      <c r="D1038" s="347" t="s">
        <v>325</v>
      </c>
      <c r="E1038" s="270"/>
      <c r="F1038" s="270"/>
      <c r="G1038" s="270">
        <v>15</v>
      </c>
      <c r="H1038" s="270"/>
      <c r="I1038" s="270">
        <v>0</v>
      </c>
      <c r="J1038" s="271">
        <v>1</v>
      </c>
      <c r="K1038" s="409">
        <f t="shared" si="63"/>
        <v>1</v>
      </c>
      <c r="L1038" s="23"/>
    </row>
    <row r="1039" spans="1:12" s="346" customFormat="1" ht="18" x14ac:dyDescent="0.25">
      <c r="A1039" s="284"/>
      <c r="B1039" s="411"/>
      <c r="C1039" s="374"/>
      <c r="D1039" s="347" t="s">
        <v>284</v>
      </c>
      <c r="E1039" s="270"/>
      <c r="F1039" s="270"/>
      <c r="G1039" s="270">
        <v>8.25</v>
      </c>
      <c r="H1039" s="270"/>
      <c r="I1039" s="270">
        <v>4.2</v>
      </c>
      <c r="J1039" s="271"/>
      <c r="K1039" s="409">
        <f t="shared" si="63"/>
        <v>0</v>
      </c>
      <c r="L1039" s="23"/>
    </row>
    <row r="1040" spans="1:12" s="346" customFormat="1" ht="18" x14ac:dyDescent="0.25">
      <c r="A1040" s="284"/>
      <c r="B1040" s="411"/>
      <c r="C1040" s="374"/>
      <c r="D1040" s="347" t="s">
        <v>324</v>
      </c>
      <c r="E1040" s="270"/>
      <c r="F1040" s="270"/>
      <c r="G1040" s="270">
        <v>4.26</v>
      </c>
      <c r="H1040" s="270"/>
      <c r="I1040" s="270">
        <v>0</v>
      </c>
      <c r="J1040" s="271"/>
      <c r="K1040" s="409">
        <f t="shared" si="63"/>
        <v>0</v>
      </c>
      <c r="L1040" s="23"/>
    </row>
    <row r="1041" spans="1:12" s="346" customFormat="1" ht="18" x14ac:dyDescent="0.25">
      <c r="A1041" s="284"/>
      <c r="B1041" s="411"/>
      <c r="C1041" s="374"/>
      <c r="D1041" s="347" t="s">
        <v>326</v>
      </c>
      <c r="E1041" s="270"/>
      <c r="F1041" s="270"/>
      <c r="G1041" s="270">
        <v>2.2999999999999998</v>
      </c>
      <c r="H1041" s="270"/>
      <c r="I1041" s="270">
        <v>0</v>
      </c>
      <c r="J1041" s="271"/>
      <c r="K1041" s="409">
        <f t="shared" si="63"/>
        <v>0</v>
      </c>
      <c r="L1041" s="23"/>
    </row>
    <row r="1042" spans="1:12" s="346" customFormat="1" ht="18" x14ac:dyDescent="0.25">
      <c r="A1042" s="284"/>
      <c r="B1042" s="411"/>
      <c r="C1042" s="374"/>
      <c r="D1042" s="347" t="s">
        <v>238</v>
      </c>
      <c r="E1042" s="270"/>
      <c r="F1042" s="270"/>
      <c r="G1042" s="270">
        <v>11.423</v>
      </c>
      <c r="H1042" s="270"/>
      <c r="I1042" s="270">
        <v>0</v>
      </c>
      <c r="J1042" s="271"/>
      <c r="K1042" s="409">
        <f t="shared" si="63"/>
        <v>0</v>
      </c>
      <c r="L1042" s="23"/>
    </row>
    <row r="1043" spans="1:12" s="346" customFormat="1" ht="18" x14ac:dyDescent="0.25">
      <c r="A1043" s="284"/>
      <c r="B1043" s="411"/>
      <c r="C1043" s="374"/>
      <c r="D1043" s="347" t="s">
        <v>285</v>
      </c>
      <c r="E1043" s="270"/>
      <c r="F1043" s="270"/>
      <c r="G1043" s="270">
        <v>26.32</v>
      </c>
      <c r="H1043" s="270"/>
      <c r="I1043" s="270">
        <v>41.56</v>
      </c>
      <c r="J1043" s="271">
        <v>5</v>
      </c>
      <c r="K1043" s="409">
        <f t="shared" si="63"/>
        <v>5</v>
      </c>
      <c r="L1043" s="23"/>
    </row>
    <row r="1044" spans="1:12" s="346" customFormat="1" ht="18" x14ac:dyDescent="0.25">
      <c r="A1044" s="284"/>
      <c r="B1044" s="411"/>
      <c r="C1044" s="374"/>
      <c r="D1044" s="347" t="s">
        <v>323</v>
      </c>
      <c r="E1044" s="270"/>
      <c r="F1044" s="270"/>
      <c r="G1044" s="270">
        <v>48.85</v>
      </c>
      <c r="H1044" s="129"/>
      <c r="I1044" s="270">
        <v>0</v>
      </c>
      <c r="J1044" s="271">
        <v>9</v>
      </c>
      <c r="K1044" s="409">
        <f t="shared" si="63"/>
        <v>9</v>
      </c>
      <c r="L1044" s="23"/>
    </row>
    <row r="1045" spans="1:12" s="346" customFormat="1" ht="18" x14ac:dyDescent="0.25">
      <c r="A1045" s="284"/>
      <c r="B1045" s="411"/>
      <c r="C1045" s="374"/>
      <c r="D1045" s="347" t="s">
        <v>322</v>
      </c>
      <c r="E1045" s="270"/>
      <c r="F1045" s="270"/>
      <c r="G1045" s="270">
        <v>12.45</v>
      </c>
      <c r="H1045" s="129"/>
      <c r="I1045" s="270">
        <v>0</v>
      </c>
      <c r="J1045" s="271"/>
      <c r="K1045" s="409">
        <f t="shared" si="63"/>
        <v>0</v>
      </c>
      <c r="L1045" s="23"/>
    </row>
    <row r="1046" spans="1:12" s="346" customFormat="1" ht="36" x14ac:dyDescent="0.25">
      <c r="A1046" s="284"/>
      <c r="B1046" s="411"/>
      <c r="C1046" s="374"/>
      <c r="D1046" s="347" t="s">
        <v>321</v>
      </c>
      <c r="E1046" s="270"/>
      <c r="F1046" s="270"/>
      <c r="G1046" s="270">
        <v>15.025</v>
      </c>
      <c r="H1046" s="270"/>
      <c r="I1046" s="270">
        <v>0</v>
      </c>
      <c r="J1046" s="271"/>
      <c r="K1046" s="409">
        <f t="shared" si="63"/>
        <v>0</v>
      </c>
      <c r="L1046" s="23"/>
    </row>
    <row r="1047" spans="1:12" s="346" customFormat="1" ht="18" x14ac:dyDescent="0.25">
      <c r="A1047" s="284"/>
      <c r="B1047" s="411"/>
      <c r="C1047" s="374"/>
      <c r="D1047" s="347" t="s">
        <v>320</v>
      </c>
      <c r="E1047" s="270"/>
      <c r="F1047" s="270"/>
      <c r="G1047" s="270">
        <v>8.74</v>
      </c>
      <c r="H1047" s="270"/>
      <c r="I1047" s="270">
        <v>0</v>
      </c>
      <c r="J1047" s="271"/>
      <c r="K1047" s="409">
        <f t="shared" si="63"/>
        <v>0</v>
      </c>
      <c r="L1047" s="23"/>
    </row>
    <row r="1048" spans="1:12" s="346" customFormat="1" ht="18" x14ac:dyDescent="0.25">
      <c r="A1048" s="284"/>
      <c r="B1048" s="411"/>
      <c r="C1048" s="374"/>
      <c r="D1048" s="347" t="s">
        <v>319</v>
      </c>
      <c r="E1048" s="270"/>
      <c r="F1048" s="270"/>
      <c r="G1048" s="270">
        <v>12.01</v>
      </c>
      <c r="H1048" s="270"/>
      <c r="I1048" s="270">
        <v>0</v>
      </c>
      <c r="J1048" s="271"/>
      <c r="K1048" s="409">
        <f t="shared" si="63"/>
        <v>0</v>
      </c>
      <c r="L1048" s="23"/>
    </row>
    <row r="1049" spans="1:12" s="346" customFormat="1" ht="18" x14ac:dyDescent="0.25">
      <c r="A1049" s="284"/>
      <c r="B1049" s="411"/>
      <c r="C1049" s="374"/>
      <c r="D1049" s="347" t="s">
        <v>286</v>
      </c>
      <c r="E1049" s="270"/>
      <c r="F1049" s="270"/>
      <c r="G1049" s="270">
        <v>47.3</v>
      </c>
      <c r="H1049" s="270"/>
      <c r="I1049" s="270">
        <v>0</v>
      </c>
      <c r="J1049" s="271"/>
      <c r="K1049" s="409">
        <f t="shared" si="63"/>
        <v>0</v>
      </c>
      <c r="L1049" s="23"/>
    </row>
    <row r="1050" spans="1:12" s="346" customFormat="1" ht="18" x14ac:dyDescent="0.25">
      <c r="A1050" s="284"/>
      <c r="B1050" s="411"/>
      <c r="C1050" s="374"/>
      <c r="D1050" s="347"/>
      <c r="E1050" s="270"/>
      <c r="F1050" s="270"/>
      <c r="G1050" s="270"/>
      <c r="H1050" s="270"/>
      <c r="I1050" s="270"/>
      <c r="J1050" s="271"/>
      <c r="K1050" s="410">
        <f>SUM(K1033:K1049)</f>
        <v>16</v>
      </c>
      <c r="L1050" s="23"/>
    </row>
    <row r="1051" spans="1:12" s="346" customFormat="1" ht="18" x14ac:dyDescent="0.25">
      <c r="A1051" s="284"/>
      <c r="B1051" s="411"/>
      <c r="C1051" s="374"/>
      <c r="D1051" s="347"/>
      <c r="E1051" s="270"/>
      <c r="F1051" s="270"/>
      <c r="G1051" s="270"/>
      <c r="H1051" s="270"/>
      <c r="I1051" s="270"/>
      <c r="J1051" s="271"/>
      <c r="K1051" s="410"/>
      <c r="L1051" s="23"/>
    </row>
    <row r="1052" spans="1:12" s="346" customFormat="1" ht="18" x14ac:dyDescent="0.25">
      <c r="A1052" s="284"/>
      <c r="B1052" s="411" t="str">
        <f>'Planila Orçamentária'!C86</f>
        <v>Vácuo Clínico</v>
      </c>
      <c r="C1052" s="374"/>
      <c r="D1052" s="347"/>
      <c r="E1052" s="270"/>
      <c r="F1052" s="270"/>
      <c r="G1052" s="270"/>
      <c r="H1052" s="270"/>
      <c r="I1052" s="270"/>
      <c r="J1052" s="271"/>
      <c r="K1052" s="410"/>
      <c r="L1052" s="23"/>
    </row>
    <row r="1053" spans="1:12" s="346" customFormat="1" ht="36" x14ac:dyDescent="0.25">
      <c r="A1053" s="284"/>
      <c r="B1053" s="411"/>
      <c r="C1053" s="374"/>
      <c r="D1053" s="347" t="s">
        <v>279</v>
      </c>
      <c r="E1053" s="270"/>
      <c r="F1053" s="270"/>
      <c r="G1053" s="270">
        <v>16.670000000000002</v>
      </c>
      <c r="H1053" s="270"/>
      <c r="I1053" s="270">
        <v>19.61</v>
      </c>
      <c r="J1053" s="271"/>
      <c r="K1053" s="409">
        <f>J1053</f>
        <v>0</v>
      </c>
      <c r="L1053" s="23"/>
    </row>
    <row r="1054" spans="1:12" s="346" customFormat="1" ht="18" x14ac:dyDescent="0.25">
      <c r="A1054" s="284"/>
      <c r="B1054" s="411"/>
      <c r="C1054" s="374"/>
      <c r="D1054" s="347" t="s">
        <v>280</v>
      </c>
      <c r="E1054" s="270"/>
      <c r="F1054" s="270"/>
      <c r="G1054" s="270">
        <v>21.87</v>
      </c>
      <c r="H1054" s="270"/>
      <c r="I1054" s="270">
        <v>29.43</v>
      </c>
      <c r="J1054" s="271">
        <v>1</v>
      </c>
      <c r="K1054" s="409">
        <f t="shared" ref="K1054:K1069" si="64">J1054</f>
        <v>1</v>
      </c>
      <c r="L1054" s="23"/>
    </row>
    <row r="1055" spans="1:12" s="346" customFormat="1" ht="18" x14ac:dyDescent="0.25">
      <c r="A1055" s="284"/>
      <c r="B1055" s="411"/>
      <c r="C1055" s="374"/>
      <c r="D1055" s="347" t="s">
        <v>281</v>
      </c>
      <c r="E1055" s="270"/>
      <c r="F1055" s="270"/>
      <c r="G1055" s="270">
        <v>5.54</v>
      </c>
      <c r="H1055" s="270"/>
      <c r="I1055" s="270">
        <v>1.98</v>
      </c>
      <c r="J1055" s="271"/>
      <c r="K1055" s="409">
        <f t="shared" si="64"/>
        <v>0</v>
      </c>
      <c r="L1055" s="23"/>
    </row>
    <row r="1056" spans="1:12" s="346" customFormat="1" ht="18" x14ac:dyDescent="0.25">
      <c r="A1056" s="284"/>
      <c r="B1056" s="411"/>
      <c r="C1056" s="374"/>
      <c r="D1056" s="347" t="s">
        <v>282</v>
      </c>
      <c r="E1056" s="270"/>
      <c r="F1056" s="270"/>
      <c r="G1056" s="270">
        <v>5.69</v>
      </c>
      <c r="H1056" s="270"/>
      <c r="I1056" s="270">
        <v>2.5099999999999998</v>
      </c>
      <c r="J1056" s="271"/>
      <c r="K1056" s="409">
        <f t="shared" si="64"/>
        <v>0</v>
      </c>
      <c r="L1056" s="23"/>
    </row>
    <row r="1057" spans="1:12" s="346" customFormat="1" ht="36" x14ac:dyDescent="0.25">
      <c r="A1057" s="284"/>
      <c r="B1057" s="411"/>
      <c r="C1057" s="374"/>
      <c r="D1057" s="347" t="s">
        <v>283</v>
      </c>
      <c r="E1057" s="270"/>
      <c r="F1057" s="270"/>
      <c r="G1057" s="270">
        <v>13.679</v>
      </c>
      <c r="H1057" s="270"/>
      <c r="I1057" s="270">
        <v>9.83</v>
      </c>
      <c r="J1057" s="271"/>
      <c r="K1057" s="409">
        <f t="shared" si="64"/>
        <v>0</v>
      </c>
      <c r="L1057" s="23"/>
    </row>
    <row r="1058" spans="1:12" s="346" customFormat="1" ht="18" x14ac:dyDescent="0.25">
      <c r="A1058" s="284"/>
      <c r="B1058" s="411"/>
      <c r="C1058" s="374"/>
      <c r="D1058" s="347" t="s">
        <v>325</v>
      </c>
      <c r="E1058" s="270"/>
      <c r="F1058" s="270"/>
      <c r="G1058" s="270">
        <v>15</v>
      </c>
      <c r="H1058" s="270"/>
      <c r="I1058" s="270">
        <v>0</v>
      </c>
      <c r="J1058" s="271"/>
      <c r="K1058" s="409">
        <f t="shared" si="64"/>
        <v>0</v>
      </c>
      <c r="L1058" s="23"/>
    </row>
    <row r="1059" spans="1:12" s="346" customFormat="1" ht="18" x14ac:dyDescent="0.25">
      <c r="A1059" s="284"/>
      <c r="B1059" s="411"/>
      <c r="C1059" s="374"/>
      <c r="D1059" s="347" t="s">
        <v>284</v>
      </c>
      <c r="E1059" s="270"/>
      <c r="F1059" s="270"/>
      <c r="G1059" s="270">
        <v>8.25</v>
      </c>
      <c r="H1059" s="270"/>
      <c r="I1059" s="270">
        <v>4.2</v>
      </c>
      <c r="J1059" s="271"/>
      <c r="K1059" s="409">
        <f t="shared" si="64"/>
        <v>0</v>
      </c>
      <c r="L1059" s="23"/>
    </row>
    <row r="1060" spans="1:12" s="346" customFormat="1" ht="18" x14ac:dyDescent="0.25">
      <c r="A1060" s="284"/>
      <c r="B1060" s="411"/>
      <c r="C1060" s="374"/>
      <c r="D1060" s="347" t="s">
        <v>324</v>
      </c>
      <c r="E1060" s="270"/>
      <c r="F1060" s="270"/>
      <c r="G1060" s="270">
        <v>4.26</v>
      </c>
      <c r="H1060" s="270"/>
      <c r="I1060" s="270">
        <v>0</v>
      </c>
      <c r="J1060" s="271"/>
      <c r="K1060" s="409">
        <f t="shared" si="64"/>
        <v>0</v>
      </c>
      <c r="L1060" s="23"/>
    </row>
    <row r="1061" spans="1:12" s="346" customFormat="1" ht="18" x14ac:dyDescent="0.25">
      <c r="A1061" s="284"/>
      <c r="B1061" s="411"/>
      <c r="C1061" s="374"/>
      <c r="D1061" s="347" t="s">
        <v>326</v>
      </c>
      <c r="E1061" s="270"/>
      <c r="F1061" s="270"/>
      <c r="G1061" s="270">
        <v>2.2999999999999998</v>
      </c>
      <c r="H1061" s="270"/>
      <c r="I1061" s="270">
        <v>0</v>
      </c>
      <c r="J1061" s="271"/>
      <c r="K1061" s="409">
        <f t="shared" si="64"/>
        <v>0</v>
      </c>
      <c r="L1061" s="23"/>
    </row>
    <row r="1062" spans="1:12" s="346" customFormat="1" ht="18" x14ac:dyDescent="0.25">
      <c r="A1062" s="284"/>
      <c r="B1062" s="411"/>
      <c r="C1062" s="374"/>
      <c r="D1062" s="347" t="s">
        <v>238</v>
      </c>
      <c r="E1062" s="270"/>
      <c r="F1062" s="270"/>
      <c r="G1062" s="270">
        <v>11.423</v>
      </c>
      <c r="H1062" s="270"/>
      <c r="I1062" s="270">
        <v>0</v>
      </c>
      <c r="J1062" s="271"/>
      <c r="K1062" s="409">
        <f t="shared" si="64"/>
        <v>0</v>
      </c>
      <c r="L1062" s="23"/>
    </row>
    <row r="1063" spans="1:12" s="346" customFormat="1" ht="18" x14ac:dyDescent="0.25">
      <c r="A1063" s="284"/>
      <c r="B1063" s="411"/>
      <c r="C1063" s="374"/>
      <c r="D1063" s="347" t="s">
        <v>285</v>
      </c>
      <c r="E1063" s="270"/>
      <c r="F1063" s="270"/>
      <c r="G1063" s="270">
        <v>26.32</v>
      </c>
      <c r="H1063" s="270"/>
      <c r="I1063" s="270">
        <v>41.56</v>
      </c>
      <c r="J1063" s="271">
        <v>5</v>
      </c>
      <c r="K1063" s="409">
        <f t="shared" si="64"/>
        <v>5</v>
      </c>
      <c r="L1063" s="23"/>
    </row>
    <row r="1064" spans="1:12" s="346" customFormat="1" ht="18" x14ac:dyDescent="0.25">
      <c r="A1064" s="284"/>
      <c r="B1064" s="411"/>
      <c r="C1064" s="374"/>
      <c r="D1064" s="347" t="s">
        <v>323</v>
      </c>
      <c r="E1064" s="270"/>
      <c r="F1064" s="270"/>
      <c r="G1064" s="270">
        <v>48.85</v>
      </c>
      <c r="H1064" s="129"/>
      <c r="I1064" s="270">
        <v>0</v>
      </c>
      <c r="J1064" s="271">
        <v>9</v>
      </c>
      <c r="K1064" s="409">
        <f t="shared" si="64"/>
        <v>9</v>
      </c>
      <c r="L1064" s="23"/>
    </row>
    <row r="1065" spans="1:12" s="346" customFormat="1" ht="18" x14ac:dyDescent="0.25">
      <c r="A1065" s="284"/>
      <c r="B1065" s="411"/>
      <c r="C1065" s="374"/>
      <c r="D1065" s="347" t="s">
        <v>322</v>
      </c>
      <c r="E1065" s="270"/>
      <c r="F1065" s="270"/>
      <c r="G1065" s="270">
        <v>12.45</v>
      </c>
      <c r="H1065" s="129"/>
      <c r="I1065" s="270">
        <v>0</v>
      </c>
      <c r="J1065" s="271"/>
      <c r="K1065" s="409">
        <f t="shared" si="64"/>
        <v>0</v>
      </c>
      <c r="L1065" s="23"/>
    </row>
    <row r="1066" spans="1:12" s="346" customFormat="1" ht="36" x14ac:dyDescent="0.25">
      <c r="A1066" s="284"/>
      <c r="B1066" s="411"/>
      <c r="C1066" s="374"/>
      <c r="D1066" s="347" t="s">
        <v>321</v>
      </c>
      <c r="E1066" s="270"/>
      <c r="F1066" s="270"/>
      <c r="G1066" s="270">
        <v>15.025</v>
      </c>
      <c r="H1066" s="270"/>
      <c r="I1066" s="270">
        <v>0</v>
      </c>
      <c r="J1066" s="271"/>
      <c r="K1066" s="409">
        <f t="shared" si="64"/>
        <v>0</v>
      </c>
      <c r="L1066" s="23"/>
    </row>
    <row r="1067" spans="1:12" s="346" customFormat="1" ht="18" x14ac:dyDescent="0.25">
      <c r="A1067" s="284"/>
      <c r="B1067" s="411"/>
      <c r="C1067" s="374"/>
      <c r="D1067" s="347" t="s">
        <v>320</v>
      </c>
      <c r="E1067" s="270"/>
      <c r="F1067" s="270"/>
      <c r="G1067" s="270">
        <v>8.74</v>
      </c>
      <c r="H1067" s="270"/>
      <c r="I1067" s="270">
        <v>0</v>
      </c>
      <c r="J1067" s="271"/>
      <c r="K1067" s="409">
        <f t="shared" si="64"/>
        <v>0</v>
      </c>
      <c r="L1067" s="23"/>
    </row>
    <row r="1068" spans="1:12" s="346" customFormat="1" ht="18" x14ac:dyDescent="0.25">
      <c r="A1068" s="284"/>
      <c r="B1068" s="411"/>
      <c r="C1068" s="374"/>
      <c r="D1068" s="347" t="s">
        <v>319</v>
      </c>
      <c r="E1068" s="270"/>
      <c r="F1068" s="270"/>
      <c r="G1068" s="270">
        <v>12.01</v>
      </c>
      <c r="H1068" s="270"/>
      <c r="I1068" s="270">
        <v>0</v>
      </c>
      <c r="J1068" s="271"/>
      <c r="K1068" s="409">
        <f t="shared" si="64"/>
        <v>0</v>
      </c>
      <c r="L1068" s="23"/>
    </row>
    <row r="1069" spans="1:12" s="346" customFormat="1" ht="18" x14ac:dyDescent="0.25">
      <c r="A1069" s="284"/>
      <c r="B1069" s="411"/>
      <c r="C1069" s="374"/>
      <c r="D1069" s="347" t="s">
        <v>286</v>
      </c>
      <c r="E1069" s="270"/>
      <c r="F1069" s="270"/>
      <c r="G1069" s="270">
        <v>47.3</v>
      </c>
      <c r="H1069" s="270"/>
      <c r="I1069" s="270">
        <v>0</v>
      </c>
      <c r="J1069" s="271"/>
      <c r="K1069" s="409">
        <f t="shared" si="64"/>
        <v>0</v>
      </c>
      <c r="L1069" s="23"/>
    </row>
    <row r="1070" spans="1:12" s="346" customFormat="1" ht="18" x14ac:dyDescent="0.25">
      <c r="A1070" s="284"/>
      <c r="B1070" s="411"/>
      <c r="C1070" s="374"/>
      <c r="D1070" s="347"/>
      <c r="E1070" s="270"/>
      <c r="F1070" s="270"/>
      <c r="G1070" s="270"/>
      <c r="H1070" s="270"/>
      <c r="I1070" s="270"/>
      <c r="J1070" s="271"/>
      <c r="K1070" s="410">
        <f>SUM(K1053:K1069)</f>
        <v>15</v>
      </c>
      <c r="L1070" s="23"/>
    </row>
    <row r="1071" spans="1:12" s="346" customFormat="1" ht="18" x14ac:dyDescent="0.25">
      <c r="A1071" s="284"/>
      <c r="B1071" s="411"/>
      <c r="C1071" s="374"/>
      <c r="D1071" s="347"/>
      <c r="E1071" s="270"/>
      <c r="F1071" s="270"/>
      <c r="G1071" s="270"/>
      <c r="H1071" s="270"/>
      <c r="I1071" s="270"/>
      <c r="J1071" s="271"/>
      <c r="K1071" s="410"/>
      <c r="L1071" s="23"/>
    </row>
    <row r="1072" spans="1:12" ht="18" x14ac:dyDescent="0.25">
      <c r="A1072" s="284"/>
      <c r="B1072" s="407" t="str">
        <f>'Planila Orçamentária'!C87</f>
        <v>Limpeza Final da Obra</v>
      </c>
      <c r="C1072" s="289"/>
      <c r="D1072" s="289"/>
      <c r="E1072" s="289"/>
      <c r="F1072" s="289"/>
      <c r="G1072" s="289"/>
      <c r="H1072" s="289"/>
      <c r="I1072" s="289"/>
      <c r="J1072" s="289"/>
      <c r="K1072" s="416"/>
    </row>
    <row r="1073" spans="1:11" ht="36" x14ac:dyDescent="0.25">
      <c r="A1073" s="284"/>
      <c r="B1073" s="412"/>
      <c r="C1073" s="374"/>
      <c r="D1073" s="347" t="s">
        <v>279</v>
      </c>
      <c r="E1073" s="129"/>
      <c r="F1073" s="129"/>
      <c r="G1073" s="270">
        <v>16.670000000000002</v>
      </c>
      <c r="H1073" s="270"/>
      <c r="I1073" s="270">
        <v>19.61</v>
      </c>
      <c r="J1073" s="129"/>
      <c r="K1073" s="409">
        <f>I1073</f>
        <v>19.61</v>
      </c>
    </row>
    <row r="1074" spans="1:11" ht="18" x14ac:dyDescent="0.25">
      <c r="A1074" s="284"/>
      <c r="B1074" s="412"/>
      <c r="C1074" s="374"/>
      <c r="D1074" s="347" t="s">
        <v>280</v>
      </c>
      <c r="E1074" s="129"/>
      <c r="F1074" s="129"/>
      <c r="G1074" s="270">
        <v>21.87</v>
      </c>
      <c r="H1074" s="270"/>
      <c r="I1074" s="270">
        <v>29.43</v>
      </c>
      <c r="J1074" s="129"/>
      <c r="K1074" s="409">
        <f t="shared" ref="K1074:K1089" si="65">I1074</f>
        <v>29.43</v>
      </c>
    </row>
    <row r="1075" spans="1:11" ht="18" x14ac:dyDescent="0.25">
      <c r="A1075" s="284"/>
      <c r="B1075" s="412"/>
      <c r="C1075" s="374"/>
      <c r="D1075" s="347" t="s">
        <v>281</v>
      </c>
      <c r="E1075" s="129"/>
      <c r="F1075" s="129"/>
      <c r="G1075" s="270">
        <v>5.54</v>
      </c>
      <c r="H1075" s="270"/>
      <c r="I1075" s="270">
        <v>1.98</v>
      </c>
      <c r="J1075" s="129"/>
      <c r="K1075" s="409">
        <f t="shared" si="65"/>
        <v>1.98</v>
      </c>
    </row>
    <row r="1076" spans="1:11" ht="18" x14ac:dyDescent="0.25">
      <c r="A1076" s="284"/>
      <c r="B1076" s="412"/>
      <c r="C1076" s="374"/>
      <c r="D1076" s="347" t="s">
        <v>282</v>
      </c>
      <c r="E1076" s="129"/>
      <c r="F1076" s="129"/>
      <c r="G1076" s="270">
        <v>5.69</v>
      </c>
      <c r="H1076" s="270"/>
      <c r="I1076" s="270">
        <v>2.5099999999999998</v>
      </c>
      <c r="J1076" s="129"/>
      <c r="K1076" s="409">
        <f t="shared" si="65"/>
        <v>2.5099999999999998</v>
      </c>
    </row>
    <row r="1077" spans="1:11" ht="36" x14ac:dyDescent="0.25">
      <c r="A1077" s="284"/>
      <c r="B1077" s="412"/>
      <c r="C1077" s="374"/>
      <c r="D1077" s="347" t="s">
        <v>283</v>
      </c>
      <c r="E1077" s="129"/>
      <c r="F1077" s="129"/>
      <c r="G1077" s="270">
        <v>13.679</v>
      </c>
      <c r="H1077" s="270"/>
      <c r="I1077" s="270">
        <v>9.83</v>
      </c>
      <c r="J1077" s="129"/>
      <c r="K1077" s="409">
        <f t="shared" si="65"/>
        <v>9.83</v>
      </c>
    </row>
    <row r="1078" spans="1:11" ht="18" x14ac:dyDescent="0.25">
      <c r="A1078" s="284"/>
      <c r="B1078" s="412"/>
      <c r="C1078" s="374"/>
      <c r="D1078" s="347" t="s">
        <v>325</v>
      </c>
      <c r="E1078" s="129"/>
      <c r="F1078" s="129"/>
      <c r="G1078" s="270">
        <v>15</v>
      </c>
      <c r="H1078" s="270"/>
      <c r="I1078" s="270">
        <v>13.76</v>
      </c>
      <c r="J1078" s="129"/>
      <c r="K1078" s="409">
        <f t="shared" si="65"/>
        <v>13.76</v>
      </c>
    </row>
    <row r="1079" spans="1:11" ht="18" x14ac:dyDescent="0.25">
      <c r="A1079" s="284"/>
      <c r="B1079" s="412"/>
      <c r="C1079" s="374"/>
      <c r="D1079" s="347" t="s">
        <v>284</v>
      </c>
      <c r="E1079" s="129"/>
      <c r="F1079" s="129"/>
      <c r="G1079" s="270">
        <v>8.25</v>
      </c>
      <c r="H1079" s="270"/>
      <c r="I1079" s="270">
        <v>4.2</v>
      </c>
      <c r="J1079" s="129"/>
      <c r="K1079" s="409">
        <f t="shared" si="65"/>
        <v>4.2</v>
      </c>
    </row>
    <row r="1080" spans="1:11" ht="18" x14ac:dyDescent="0.25">
      <c r="A1080" s="284"/>
      <c r="B1080" s="412"/>
      <c r="C1080" s="374"/>
      <c r="D1080" s="347" t="s">
        <v>324</v>
      </c>
      <c r="E1080" s="129"/>
      <c r="F1080" s="129"/>
      <c r="G1080" s="270">
        <v>4.26</v>
      </c>
      <c r="H1080" s="270"/>
      <c r="I1080" s="270">
        <v>13.33</v>
      </c>
      <c r="J1080" s="129"/>
      <c r="K1080" s="409">
        <f t="shared" si="65"/>
        <v>13.33</v>
      </c>
    </row>
    <row r="1081" spans="1:11" ht="18" x14ac:dyDescent="0.25">
      <c r="A1081" s="284"/>
      <c r="B1081" s="412"/>
      <c r="C1081" s="374"/>
      <c r="D1081" s="347" t="s">
        <v>326</v>
      </c>
      <c r="E1081" s="129"/>
      <c r="F1081" s="129"/>
      <c r="G1081" s="270">
        <v>2.2999999999999998</v>
      </c>
      <c r="H1081" s="270"/>
      <c r="I1081" s="270">
        <v>4.3</v>
      </c>
      <c r="J1081" s="129"/>
      <c r="K1081" s="409">
        <f t="shared" si="65"/>
        <v>4.3</v>
      </c>
    </row>
    <row r="1082" spans="1:11" ht="18" x14ac:dyDescent="0.25">
      <c r="A1082" s="284"/>
      <c r="B1082" s="412"/>
      <c r="C1082" s="374"/>
      <c r="D1082" s="347" t="s">
        <v>238</v>
      </c>
      <c r="E1082" s="129"/>
      <c r="F1082" s="129"/>
      <c r="G1082" s="270">
        <v>11.423</v>
      </c>
      <c r="H1082" s="270"/>
      <c r="I1082" s="270">
        <v>6.65</v>
      </c>
      <c r="J1082" s="129"/>
      <c r="K1082" s="409">
        <f t="shared" si="65"/>
        <v>6.65</v>
      </c>
    </row>
    <row r="1083" spans="1:11" ht="18" x14ac:dyDescent="0.25">
      <c r="A1083" s="284"/>
      <c r="B1083" s="412"/>
      <c r="C1083" s="374"/>
      <c r="D1083" s="347" t="s">
        <v>285</v>
      </c>
      <c r="E1083" s="129"/>
      <c r="F1083" s="129"/>
      <c r="G1083" s="270">
        <v>26.32</v>
      </c>
      <c r="H1083" s="270"/>
      <c r="I1083" s="270">
        <v>41.56</v>
      </c>
      <c r="J1083" s="129"/>
      <c r="K1083" s="409">
        <f t="shared" si="65"/>
        <v>41.56</v>
      </c>
    </row>
    <row r="1084" spans="1:11" ht="18" x14ac:dyDescent="0.25">
      <c r="A1084" s="284"/>
      <c r="B1084" s="412"/>
      <c r="C1084" s="374"/>
      <c r="D1084" s="347" t="s">
        <v>323</v>
      </c>
      <c r="E1084" s="129"/>
      <c r="F1084" s="129"/>
      <c r="G1084" s="270">
        <v>48.85</v>
      </c>
      <c r="H1084" s="270"/>
      <c r="I1084" s="270">
        <v>102.8</v>
      </c>
      <c r="J1084" s="129"/>
      <c r="K1084" s="409">
        <f t="shared" si="65"/>
        <v>102.8</v>
      </c>
    </row>
    <row r="1085" spans="1:11" ht="18" x14ac:dyDescent="0.25">
      <c r="A1085" s="284"/>
      <c r="B1085" s="412"/>
      <c r="C1085" s="374"/>
      <c r="D1085" s="347" t="s">
        <v>322</v>
      </c>
      <c r="E1085" s="129"/>
      <c r="F1085" s="129"/>
      <c r="G1085" s="270">
        <v>12.45</v>
      </c>
      <c r="H1085" s="270"/>
      <c r="I1085" s="270">
        <v>13.99</v>
      </c>
      <c r="J1085" s="129"/>
      <c r="K1085" s="409">
        <f t="shared" si="65"/>
        <v>13.99</v>
      </c>
    </row>
    <row r="1086" spans="1:11" ht="36" x14ac:dyDescent="0.25">
      <c r="A1086" s="284"/>
      <c r="B1086" s="412"/>
      <c r="C1086" s="374"/>
      <c r="D1086" s="347" t="s">
        <v>321</v>
      </c>
      <c r="E1086" s="129"/>
      <c r="F1086" s="129"/>
      <c r="G1086" s="270">
        <v>15.025</v>
      </c>
      <c r="H1086" s="270"/>
      <c r="I1086" s="270">
        <v>6.12</v>
      </c>
      <c r="J1086" s="129"/>
      <c r="K1086" s="409">
        <f t="shared" si="65"/>
        <v>6.12</v>
      </c>
    </row>
    <row r="1087" spans="1:11" ht="18" x14ac:dyDescent="0.25">
      <c r="A1087" s="284"/>
      <c r="B1087" s="412"/>
      <c r="C1087" s="374"/>
      <c r="D1087" s="347" t="s">
        <v>320</v>
      </c>
      <c r="E1087" s="129"/>
      <c r="F1087" s="129"/>
      <c r="G1087" s="270">
        <v>8.74</v>
      </c>
      <c r="H1087" s="270"/>
      <c r="I1087" s="270">
        <v>7.57</v>
      </c>
      <c r="J1087" s="129"/>
      <c r="K1087" s="409">
        <f t="shared" si="65"/>
        <v>7.57</v>
      </c>
    </row>
    <row r="1088" spans="1:11" ht="18" x14ac:dyDescent="0.25">
      <c r="A1088" s="284"/>
      <c r="B1088" s="412"/>
      <c r="C1088" s="374"/>
      <c r="D1088" s="347" t="s">
        <v>319</v>
      </c>
      <c r="E1088" s="129"/>
      <c r="F1088" s="129"/>
      <c r="G1088" s="270">
        <v>12.01</v>
      </c>
      <c r="H1088" s="270"/>
      <c r="I1088" s="270">
        <v>10.1</v>
      </c>
      <c r="J1088" s="129"/>
      <c r="K1088" s="409">
        <f t="shared" si="65"/>
        <v>10.1</v>
      </c>
    </row>
    <row r="1089" spans="1:11" ht="18" x14ac:dyDescent="0.25">
      <c r="A1089" s="284"/>
      <c r="B1089" s="412"/>
      <c r="C1089" s="374"/>
      <c r="D1089" s="347" t="s">
        <v>286</v>
      </c>
      <c r="E1089" s="129"/>
      <c r="F1089" s="129"/>
      <c r="G1089" s="270">
        <v>47.3</v>
      </c>
      <c r="H1089" s="270"/>
      <c r="I1089" s="270">
        <v>102.02</v>
      </c>
      <c r="J1089" s="129"/>
      <c r="K1089" s="409">
        <f t="shared" si="65"/>
        <v>102.02</v>
      </c>
    </row>
    <row r="1090" spans="1:11" ht="18" x14ac:dyDescent="0.25">
      <c r="A1090" s="284"/>
      <c r="B1090" s="412"/>
      <c r="C1090" s="374"/>
      <c r="D1090" s="129"/>
      <c r="E1090" s="129"/>
      <c r="F1090" s="129"/>
      <c r="G1090" s="129"/>
      <c r="H1090" s="129"/>
      <c r="I1090" s="129"/>
      <c r="J1090" s="129"/>
      <c r="K1090" s="410">
        <f>SUM(K1073:K1089)</f>
        <v>389.76</v>
      </c>
    </row>
    <row r="1091" spans="1:11" x14ac:dyDescent="0.25">
      <c r="A1091" s="284"/>
      <c r="B1091" s="417"/>
      <c r="C1091" s="129"/>
      <c r="D1091" s="129"/>
      <c r="E1091" s="129"/>
      <c r="F1091" s="129"/>
      <c r="G1091" s="129"/>
      <c r="H1091" s="129"/>
      <c r="I1091" s="129"/>
      <c r="J1091" s="129"/>
      <c r="K1091" s="418"/>
    </row>
    <row r="1092" spans="1:11" ht="15.75" thickBot="1" x14ac:dyDescent="0.3">
      <c r="A1092" s="284"/>
      <c r="B1092" s="419"/>
      <c r="C1092" s="420"/>
      <c r="D1092" s="420"/>
      <c r="E1092" s="420"/>
      <c r="F1092" s="420"/>
      <c r="G1092" s="420"/>
      <c r="H1092" s="420"/>
      <c r="I1092" s="420"/>
      <c r="J1092" s="420"/>
      <c r="K1092" s="421"/>
    </row>
  </sheetData>
  <mergeCells count="14">
    <mergeCell ref="B22:C39"/>
    <mergeCell ref="B486:C486"/>
    <mergeCell ref="P7:S18"/>
    <mergeCell ref="A12:K12"/>
    <mergeCell ref="E9:K9"/>
    <mergeCell ref="E10:K10"/>
    <mergeCell ref="A10:D10"/>
    <mergeCell ref="A14:K14"/>
    <mergeCell ref="A9:D9"/>
    <mergeCell ref="A2:B7"/>
    <mergeCell ref="C2:D7"/>
    <mergeCell ref="E2:K3"/>
    <mergeCell ref="E4:K5"/>
    <mergeCell ref="E6:K7"/>
  </mergeCells>
  <pageMargins left="0.51181102362204722" right="0.51181102362204722" top="0.78740157480314965" bottom="0.78740157480314965" header="0.31496062992125984" footer="0.31496062992125984"/>
  <pageSetup paperSize="9" scale="61" orientation="landscape" r:id="rId1"/>
  <rowBreaks count="3" manualBreakCount="3">
    <brk id="214" min="1" max="10" man="1"/>
    <brk id="756" min="1" max="10" man="1"/>
    <brk id="793" min="1" max="10" man="1"/>
  </rowBreaks>
  <colBreaks count="1" manualBreakCount="1">
    <brk id="11" min="1" max="5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5"/>
  <sheetViews>
    <sheetView view="pageBreakPreview" topLeftCell="A34" zoomScale="86" zoomScaleSheetLayoutView="86" workbookViewId="0">
      <selection activeCell="L19" sqref="L19"/>
    </sheetView>
  </sheetViews>
  <sheetFormatPr defaultRowHeight="18" customHeight="1" x14ac:dyDescent="0.25"/>
  <cols>
    <col min="1" max="1" width="4.7109375" style="23" customWidth="1"/>
    <col min="2" max="2" width="16.7109375" style="27" customWidth="1"/>
    <col min="3" max="3" width="54" style="23" customWidth="1"/>
    <col min="4" max="4" width="9.5703125" style="24" customWidth="1"/>
    <col min="5" max="5" width="9.7109375" style="28" customWidth="1"/>
    <col min="6" max="6" width="17" style="26" customWidth="1"/>
    <col min="7" max="7" width="19.140625" style="26" customWidth="1"/>
    <col min="8" max="8" width="15" style="23" customWidth="1"/>
    <col min="9" max="9" width="14.7109375" style="23" customWidth="1"/>
    <col min="10" max="10" width="0.140625" style="23" customWidth="1"/>
    <col min="11" max="11" width="11.5703125" style="23" customWidth="1"/>
    <col min="12" max="12" width="17.7109375" style="23" customWidth="1"/>
    <col min="13" max="16384" width="9.140625" style="23"/>
  </cols>
  <sheetData>
    <row r="1" spans="2:10" ht="18" customHeight="1" x14ac:dyDescent="0.25">
      <c r="B1" s="29"/>
      <c r="C1" s="30"/>
      <c r="D1" s="31"/>
      <c r="E1" s="32"/>
      <c r="F1" s="33"/>
      <c r="G1" s="33"/>
      <c r="H1" s="30"/>
      <c r="I1" s="30"/>
      <c r="J1" s="30"/>
    </row>
    <row r="2" spans="2:10" ht="18" customHeight="1" x14ac:dyDescent="0.25">
      <c r="B2" s="545"/>
      <c r="C2" s="545"/>
      <c r="D2" s="436" t="str">
        <f>'Planila Orçamentária'!F2</f>
        <v>GABINETE DO SECRETÁRIO</v>
      </c>
      <c r="E2" s="436"/>
      <c r="F2" s="436"/>
      <c r="G2" s="436"/>
      <c r="H2" s="436"/>
      <c r="I2" s="436"/>
      <c r="J2" s="436"/>
    </row>
    <row r="3" spans="2:10" ht="18" customHeight="1" x14ac:dyDescent="0.25">
      <c r="B3" s="545"/>
      <c r="C3" s="545"/>
      <c r="D3" s="436"/>
      <c r="E3" s="436"/>
      <c r="F3" s="436"/>
      <c r="G3" s="436"/>
      <c r="H3" s="436"/>
      <c r="I3" s="436"/>
      <c r="J3" s="436"/>
    </row>
    <row r="4" spans="2:10" ht="18" customHeight="1" x14ac:dyDescent="0.25">
      <c r="B4" s="545"/>
      <c r="C4" s="545"/>
      <c r="D4" s="436" t="str">
        <f>'Planila Orçamentária'!F4</f>
        <v>NÚCLEO DE INFRA-ESTRUTURA EM SAÚDE - NIS</v>
      </c>
      <c r="E4" s="436"/>
      <c r="F4" s="436"/>
      <c r="G4" s="436"/>
      <c r="H4" s="436"/>
      <c r="I4" s="436"/>
      <c r="J4" s="436"/>
    </row>
    <row r="5" spans="2:10" ht="18" customHeight="1" x14ac:dyDescent="0.25">
      <c r="B5" s="545"/>
      <c r="C5" s="545"/>
      <c r="D5" s="436"/>
      <c r="E5" s="436"/>
      <c r="F5" s="436"/>
      <c r="G5" s="436"/>
      <c r="H5" s="436"/>
      <c r="I5" s="436"/>
      <c r="J5" s="436"/>
    </row>
    <row r="6" spans="2:10" ht="18" customHeight="1" x14ac:dyDescent="0.25">
      <c r="B6" s="545"/>
      <c r="C6" s="545"/>
      <c r="D6" s="436" t="str">
        <f>'Planila Orçamentária'!F6</f>
        <v>COORDENAÇÃO DE INFRA-ESTRUTURA EM SAÚDE</v>
      </c>
      <c r="E6" s="436"/>
      <c r="F6" s="436"/>
      <c r="G6" s="436"/>
      <c r="H6" s="436"/>
      <c r="I6" s="436"/>
      <c r="J6" s="436"/>
    </row>
    <row r="7" spans="2:10" ht="18" customHeight="1" x14ac:dyDescent="0.25">
      <c r="B7" s="545"/>
      <c r="C7" s="545"/>
      <c r="D7" s="436"/>
      <c r="E7" s="436"/>
      <c r="F7" s="436"/>
      <c r="G7" s="436"/>
      <c r="H7" s="436"/>
      <c r="I7" s="436"/>
      <c r="J7" s="436"/>
    </row>
    <row r="8" spans="2:10" s="187" customFormat="1" ht="4.5" customHeight="1" x14ac:dyDescent="0.25">
      <c r="B8" s="278"/>
      <c r="C8" s="278"/>
      <c r="D8" s="279"/>
      <c r="E8" s="279"/>
      <c r="F8" s="279"/>
      <c r="G8" s="279"/>
      <c r="H8" s="279"/>
      <c r="I8" s="279"/>
      <c r="J8" s="279"/>
    </row>
    <row r="9" spans="2:10" ht="18" customHeight="1" x14ac:dyDescent="0.25">
      <c r="B9" s="546" t="str">
        <f>'Planila Orçamentária'!B10</f>
        <v>Obra: Hospital Regional Chagas Rodrigues</v>
      </c>
      <c r="C9" s="547"/>
      <c r="D9" s="547"/>
      <c r="E9" s="548"/>
      <c r="F9" s="552" t="str">
        <f>'Planila Orçamentária'!H10</f>
        <v>Município: PIRIPIRI-PI</v>
      </c>
      <c r="G9" s="553"/>
      <c r="H9" s="553"/>
      <c r="I9" s="553"/>
      <c r="J9" s="554"/>
    </row>
    <row r="10" spans="2:10" ht="18" customHeight="1" x14ac:dyDescent="0.25">
      <c r="B10" s="546" t="str">
        <f>'Planila Orçamentária'!B11</f>
        <v>Endereço: PIRIPIRI</v>
      </c>
      <c r="C10" s="547"/>
      <c r="D10" s="547"/>
      <c r="E10" s="548"/>
      <c r="F10" s="457" t="str">
        <f>'Planila Orçamentária'!H11</f>
        <v>Data Base: Dezembro/2014 com Desoneração</v>
      </c>
      <c r="G10" s="458"/>
      <c r="H10" s="458"/>
      <c r="I10" s="459"/>
      <c r="J10" s="91"/>
    </row>
    <row r="11" spans="2:10" ht="5.0999999999999996" customHeight="1" x14ac:dyDescent="0.25">
      <c r="B11" s="199"/>
      <c r="C11" s="199"/>
      <c r="D11" s="199"/>
      <c r="E11" s="199"/>
      <c r="F11" s="200"/>
      <c r="G11" s="200"/>
      <c r="H11" s="200"/>
      <c r="I11" s="200"/>
      <c r="J11" s="94"/>
    </row>
    <row r="12" spans="2:10" ht="18" customHeight="1" x14ac:dyDescent="0.25">
      <c r="B12" s="562" t="s">
        <v>82</v>
      </c>
      <c r="C12" s="563"/>
      <c r="D12" s="563"/>
      <c r="E12" s="563"/>
      <c r="F12" s="563"/>
      <c r="G12" s="563"/>
      <c r="H12" s="563"/>
      <c r="I12" s="564"/>
      <c r="J12" s="94"/>
    </row>
    <row r="13" spans="2:10" s="87" customFormat="1" ht="5.0999999999999996" customHeight="1" x14ac:dyDescent="0.25">
      <c r="B13" s="199"/>
      <c r="C13" s="199"/>
      <c r="D13" s="199"/>
      <c r="E13" s="199"/>
      <c r="F13" s="199"/>
      <c r="G13" s="199"/>
      <c r="H13" s="199"/>
      <c r="I13" s="199"/>
      <c r="J13" s="201"/>
    </row>
    <row r="14" spans="2:10" ht="18.75" customHeight="1" x14ac:dyDescent="0.25">
      <c r="B14" s="560" t="s">
        <v>70</v>
      </c>
      <c r="C14" s="561"/>
      <c r="D14" s="549">
        <v>0.89459999999999995</v>
      </c>
      <c r="E14" s="549"/>
      <c r="F14" s="550"/>
      <c r="G14" s="550"/>
      <c r="H14" s="550"/>
      <c r="I14" s="551"/>
      <c r="J14" s="92"/>
    </row>
    <row r="15" spans="2:10" ht="48.75" customHeight="1" x14ac:dyDescent="0.25">
      <c r="B15" s="565" t="s">
        <v>293</v>
      </c>
      <c r="C15" s="566"/>
      <c r="D15" s="566"/>
      <c r="E15" s="566"/>
      <c r="F15" s="566"/>
      <c r="G15" s="566"/>
      <c r="H15" s="566"/>
      <c r="I15" s="567"/>
      <c r="J15" s="93"/>
    </row>
    <row r="16" spans="2:10" ht="18.75" customHeight="1" x14ac:dyDescent="0.25">
      <c r="B16" s="568" t="s">
        <v>69</v>
      </c>
      <c r="C16" s="569"/>
      <c r="D16" s="146">
        <f>I32</f>
        <v>168.84</v>
      </c>
      <c r="E16" s="147"/>
      <c r="F16" s="147"/>
      <c r="G16" s="148"/>
      <c r="H16" s="148"/>
      <c r="I16" s="149" t="s">
        <v>120</v>
      </c>
      <c r="J16" s="93"/>
    </row>
    <row r="17" spans="2:10" ht="18.75" customHeight="1" x14ac:dyDescent="0.25">
      <c r="B17" s="570"/>
      <c r="C17" s="571"/>
      <c r="D17" s="571"/>
      <c r="E17" s="571"/>
      <c r="F17" s="571"/>
      <c r="G17" s="571"/>
      <c r="H17" s="571"/>
      <c r="I17" s="572"/>
      <c r="J17" s="93"/>
    </row>
    <row r="18" spans="2:10" ht="18.75" customHeight="1" x14ac:dyDescent="0.25">
      <c r="B18" s="150" t="s">
        <v>56</v>
      </c>
      <c r="C18" s="151" t="s">
        <v>57</v>
      </c>
      <c r="D18" s="151"/>
      <c r="E18" s="151"/>
      <c r="F18" s="151" t="s">
        <v>58</v>
      </c>
      <c r="G18" s="151" t="s">
        <v>59</v>
      </c>
      <c r="H18" s="151" t="s">
        <v>60</v>
      </c>
      <c r="I18" s="152" t="s">
        <v>61</v>
      </c>
      <c r="J18" s="93"/>
    </row>
    <row r="19" spans="2:10" ht="18.75" customHeight="1" x14ac:dyDescent="0.25">
      <c r="B19" s="573" t="s">
        <v>62</v>
      </c>
      <c r="C19" s="574"/>
      <c r="D19" s="574"/>
      <c r="E19" s="574"/>
      <c r="F19" s="574"/>
      <c r="G19" s="574"/>
      <c r="H19" s="574"/>
      <c r="I19" s="575"/>
      <c r="J19" s="93"/>
    </row>
    <row r="20" spans="2:10" ht="18.75" customHeight="1" x14ac:dyDescent="0.2">
      <c r="B20" s="153" t="s">
        <v>250</v>
      </c>
      <c r="C20" s="542" t="s">
        <v>134</v>
      </c>
      <c r="D20" s="542"/>
      <c r="E20" s="542"/>
      <c r="F20" s="154" t="s">
        <v>135</v>
      </c>
      <c r="G20" s="155">
        <v>0.5</v>
      </c>
      <c r="H20" s="156">
        <f>8.96/1.8946</f>
        <v>4.7292304444209865</v>
      </c>
      <c r="I20" s="157">
        <f>ROUND(G20*H20,2)</f>
        <v>2.36</v>
      </c>
      <c r="J20" s="93"/>
    </row>
    <row r="21" spans="2:10" ht="18.75" customHeight="1" x14ac:dyDescent="0.2">
      <c r="B21" s="153" t="s">
        <v>249</v>
      </c>
      <c r="C21" s="542" t="s">
        <v>244</v>
      </c>
      <c r="D21" s="542"/>
      <c r="E21" s="542"/>
      <c r="F21" s="154" t="s">
        <v>135</v>
      </c>
      <c r="G21" s="155">
        <v>6.15</v>
      </c>
      <c r="H21" s="156">
        <f>8.96/1.8946</f>
        <v>4.7292304444209865</v>
      </c>
      <c r="I21" s="157">
        <f>ROUND(G21*H21,2)</f>
        <v>29.08</v>
      </c>
      <c r="J21" s="93"/>
    </row>
    <row r="22" spans="2:10" ht="18.75" customHeight="1" x14ac:dyDescent="0.25">
      <c r="B22" s="556" t="s">
        <v>65</v>
      </c>
      <c r="C22" s="557"/>
      <c r="D22" s="557"/>
      <c r="E22" s="557"/>
      <c r="F22" s="557"/>
      <c r="G22" s="557"/>
      <c r="H22" s="557"/>
      <c r="I22" s="158">
        <f>SUM(I20:I21)</f>
        <v>31.439999999999998</v>
      </c>
      <c r="J22" s="93"/>
    </row>
    <row r="23" spans="2:10" ht="18.75" customHeight="1" x14ac:dyDescent="0.25">
      <c r="B23" s="573" t="s">
        <v>71</v>
      </c>
      <c r="C23" s="574"/>
      <c r="D23" s="574"/>
      <c r="E23" s="574"/>
      <c r="F23" s="574"/>
      <c r="G23" s="574"/>
      <c r="H23" s="574"/>
      <c r="I23" s="575"/>
      <c r="J23" s="93"/>
    </row>
    <row r="24" spans="2:10" ht="18.75" customHeight="1" x14ac:dyDescent="0.2">
      <c r="B24" s="153" t="s">
        <v>136</v>
      </c>
      <c r="C24" s="555" t="s">
        <v>245</v>
      </c>
      <c r="D24" s="555"/>
      <c r="E24" s="555"/>
      <c r="F24" s="154" t="s">
        <v>58</v>
      </c>
      <c r="G24" s="155">
        <v>1</v>
      </c>
      <c r="H24" s="159">
        <v>0.5</v>
      </c>
      <c r="I24" s="157">
        <f>ROUND(G24*H24,2)</f>
        <v>0.5</v>
      </c>
      <c r="J24" s="93"/>
    </row>
    <row r="25" spans="2:10" ht="18.75" customHeight="1" x14ac:dyDescent="0.2">
      <c r="B25" s="153" t="s">
        <v>137</v>
      </c>
      <c r="C25" s="555" t="s">
        <v>246</v>
      </c>
      <c r="D25" s="555"/>
      <c r="E25" s="555"/>
      <c r="F25" s="154" t="s">
        <v>140</v>
      </c>
      <c r="G25" s="155">
        <v>4.4999999999999998E-2</v>
      </c>
      <c r="H25" s="159">
        <v>1800</v>
      </c>
      <c r="I25" s="157">
        <f>ROUND(G25*H25,2)</f>
        <v>81</v>
      </c>
      <c r="J25" s="93"/>
    </row>
    <row r="26" spans="2:10" ht="18.75" customHeight="1" x14ac:dyDescent="0.2">
      <c r="B26" s="153" t="s">
        <v>138</v>
      </c>
      <c r="C26" s="555" t="s">
        <v>247</v>
      </c>
      <c r="D26" s="555"/>
      <c r="E26" s="555"/>
      <c r="F26" s="154" t="s">
        <v>114</v>
      </c>
      <c r="G26" s="155">
        <v>0.1</v>
      </c>
      <c r="H26" s="160">
        <v>8.42</v>
      </c>
      <c r="I26" s="157">
        <f>ROUND(G26*H26,2)</f>
        <v>0.84</v>
      </c>
      <c r="J26" s="93"/>
    </row>
    <row r="27" spans="2:10" ht="18.75" customHeight="1" x14ac:dyDescent="0.2">
      <c r="B27" s="153" t="s">
        <v>139</v>
      </c>
      <c r="C27" s="555" t="s">
        <v>248</v>
      </c>
      <c r="D27" s="555"/>
      <c r="E27" s="555"/>
      <c r="F27" s="154" t="s">
        <v>58</v>
      </c>
      <c r="G27" s="155">
        <v>1</v>
      </c>
      <c r="H27" s="156">
        <v>26.93</v>
      </c>
      <c r="I27" s="157">
        <f>ROUND(G27*H27,2)</f>
        <v>26.93</v>
      </c>
      <c r="J27" s="93"/>
    </row>
    <row r="28" spans="2:10" ht="18.75" customHeight="1" x14ac:dyDescent="0.25">
      <c r="B28" s="556" t="s">
        <v>72</v>
      </c>
      <c r="C28" s="557"/>
      <c r="D28" s="557"/>
      <c r="E28" s="557"/>
      <c r="F28" s="557"/>
      <c r="G28" s="557"/>
      <c r="H28" s="557"/>
      <c r="I28" s="161">
        <f>SUM(I24:I27)</f>
        <v>109.27000000000001</v>
      </c>
      <c r="J28" s="93"/>
    </row>
    <row r="29" spans="2:10" ht="18.75" customHeight="1" x14ac:dyDescent="0.25">
      <c r="B29" s="558"/>
      <c r="C29" s="559"/>
      <c r="D29" s="559"/>
      <c r="E29" s="559"/>
      <c r="F29" s="559"/>
      <c r="G29" s="559"/>
      <c r="H29" s="559"/>
      <c r="I29" s="576"/>
      <c r="J29" s="93"/>
    </row>
    <row r="30" spans="2:10" ht="18.75" customHeight="1" x14ac:dyDescent="0.25">
      <c r="B30" s="543" t="s">
        <v>66</v>
      </c>
      <c r="C30" s="544"/>
      <c r="D30" s="544"/>
      <c r="E30" s="544"/>
      <c r="F30" s="544"/>
      <c r="G30" s="544"/>
      <c r="H30" s="544"/>
      <c r="I30" s="162">
        <f>I22+I28</f>
        <v>140.71</v>
      </c>
      <c r="J30" s="93"/>
    </row>
    <row r="31" spans="2:10" ht="18.75" customHeight="1" x14ac:dyDescent="0.25">
      <c r="B31" s="543" t="s">
        <v>67</v>
      </c>
      <c r="C31" s="544"/>
      <c r="D31" s="544"/>
      <c r="E31" s="544"/>
      <c r="F31" s="544"/>
      <c r="G31" s="544"/>
      <c r="H31" s="544"/>
      <c r="I31" s="163">
        <f>ROUND(I22*$D$14,2)</f>
        <v>28.13</v>
      </c>
      <c r="J31" s="93"/>
    </row>
    <row r="32" spans="2:10" ht="18.75" customHeight="1" x14ac:dyDescent="0.25">
      <c r="B32" s="577" t="s">
        <v>68</v>
      </c>
      <c r="C32" s="578"/>
      <c r="D32" s="578"/>
      <c r="E32" s="578"/>
      <c r="F32" s="578"/>
      <c r="G32" s="578"/>
      <c r="H32" s="578"/>
      <c r="I32" s="164">
        <f>SUM(I30:I31)</f>
        <v>168.84</v>
      </c>
      <c r="J32" s="93"/>
    </row>
    <row r="33" spans="2:10" ht="18.75" customHeight="1" x14ac:dyDescent="0.25">
      <c r="B33" s="165"/>
      <c r="C33" s="166"/>
      <c r="D33" s="166"/>
      <c r="E33" s="166"/>
      <c r="F33" s="166"/>
      <c r="G33" s="166"/>
      <c r="H33" s="166"/>
      <c r="I33" s="167"/>
      <c r="J33" s="93"/>
    </row>
    <row r="34" spans="2:10" ht="29.25" customHeight="1" x14ac:dyDescent="0.25">
      <c r="B34" s="524" t="s">
        <v>294</v>
      </c>
      <c r="C34" s="525"/>
      <c r="D34" s="525"/>
      <c r="E34" s="525"/>
      <c r="F34" s="525"/>
      <c r="G34" s="525"/>
      <c r="H34" s="525"/>
      <c r="I34" s="526"/>
      <c r="J34" s="93"/>
    </row>
    <row r="35" spans="2:10" ht="18.75" customHeight="1" x14ac:dyDescent="0.25">
      <c r="B35" s="527" t="s">
        <v>69</v>
      </c>
      <c r="C35" s="528"/>
      <c r="D35" s="95">
        <f>I49</f>
        <v>154.9</v>
      </c>
      <c r="E35" s="96"/>
      <c r="F35" s="96"/>
      <c r="G35" s="97"/>
      <c r="H35" s="97"/>
      <c r="I35" s="98" t="s">
        <v>75</v>
      </c>
      <c r="J35" s="93"/>
    </row>
    <row r="36" spans="2:10" ht="18.75" customHeight="1" x14ac:dyDescent="0.25">
      <c r="B36" s="518"/>
      <c r="C36" s="519"/>
      <c r="D36" s="519"/>
      <c r="E36" s="519"/>
      <c r="F36" s="519"/>
      <c r="G36" s="519"/>
      <c r="H36" s="519"/>
      <c r="I36" s="520"/>
      <c r="J36" s="93"/>
    </row>
    <row r="37" spans="2:10" ht="18.75" customHeight="1" x14ac:dyDescent="0.25">
      <c r="B37" s="99" t="s">
        <v>56</v>
      </c>
      <c r="C37" s="100" t="s">
        <v>57</v>
      </c>
      <c r="D37" s="100"/>
      <c r="E37" s="100"/>
      <c r="F37" s="100" t="s">
        <v>58</v>
      </c>
      <c r="G37" s="100" t="s">
        <v>59</v>
      </c>
      <c r="H37" s="100" t="s">
        <v>60</v>
      </c>
      <c r="I37" s="101" t="s">
        <v>61</v>
      </c>
      <c r="J37" s="93"/>
    </row>
    <row r="38" spans="2:10" ht="18.75" customHeight="1" x14ac:dyDescent="0.25">
      <c r="B38" s="521" t="s">
        <v>62</v>
      </c>
      <c r="C38" s="522"/>
      <c r="D38" s="522"/>
      <c r="E38" s="522"/>
      <c r="F38" s="522"/>
      <c r="G38" s="522"/>
      <c r="H38" s="522"/>
      <c r="I38" s="523"/>
      <c r="J38" s="93"/>
    </row>
    <row r="39" spans="2:10" ht="18.75" customHeight="1" x14ac:dyDescent="0.2">
      <c r="B39" s="153" t="s">
        <v>250</v>
      </c>
      <c r="C39" s="542" t="s">
        <v>134</v>
      </c>
      <c r="D39" s="542"/>
      <c r="E39" s="542"/>
      <c r="F39" s="170" t="s">
        <v>63</v>
      </c>
      <c r="G39" s="155">
        <v>0.5</v>
      </c>
      <c r="H39" s="156">
        <f>8.96/1.8946</f>
        <v>4.7292304444209865</v>
      </c>
      <c r="I39" s="102">
        <f>ROUND(G39*H39,2)</f>
        <v>2.36</v>
      </c>
      <c r="J39" s="93"/>
    </row>
    <row r="40" spans="2:10" ht="18.75" customHeight="1" x14ac:dyDescent="0.2">
      <c r="B40" s="153" t="s">
        <v>249</v>
      </c>
      <c r="C40" s="542" t="s">
        <v>244</v>
      </c>
      <c r="D40" s="542"/>
      <c r="E40" s="542"/>
      <c r="F40" s="170" t="s">
        <v>63</v>
      </c>
      <c r="G40" s="155">
        <v>6.15</v>
      </c>
      <c r="H40" s="156">
        <f>8.96/1.8946</f>
        <v>4.7292304444209865</v>
      </c>
      <c r="I40" s="102">
        <f>ROUND(G40*H40,2)</f>
        <v>29.08</v>
      </c>
      <c r="J40" s="93"/>
    </row>
    <row r="41" spans="2:10" ht="18.75" customHeight="1" x14ac:dyDescent="0.25">
      <c r="B41" s="513" t="s">
        <v>65</v>
      </c>
      <c r="C41" s="514"/>
      <c r="D41" s="514"/>
      <c r="E41" s="514"/>
      <c r="F41" s="514"/>
      <c r="G41" s="514"/>
      <c r="H41" s="514"/>
      <c r="I41" s="103">
        <f>SUM(I39:I40)</f>
        <v>31.439999999999998</v>
      </c>
      <c r="J41" s="93"/>
    </row>
    <row r="42" spans="2:10" ht="18.75" customHeight="1" x14ac:dyDescent="0.25">
      <c r="B42" s="521" t="s">
        <v>71</v>
      </c>
      <c r="C42" s="522"/>
      <c r="D42" s="522"/>
      <c r="E42" s="522"/>
      <c r="F42" s="522"/>
      <c r="G42" s="522"/>
      <c r="H42" s="522"/>
      <c r="I42" s="523"/>
      <c r="J42" s="93"/>
    </row>
    <row r="43" spans="2:10" ht="46.5" customHeight="1" x14ac:dyDescent="0.25">
      <c r="B43" s="169" t="s">
        <v>148</v>
      </c>
      <c r="C43" s="512" t="s">
        <v>251</v>
      </c>
      <c r="D43" s="512"/>
      <c r="E43" s="512"/>
      <c r="F43" s="286" t="s">
        <v>140</v>
      </c>
      <c r="G43" s="106">
        <v>3.7999999999999999E-2</v>
      </c>
      <c r="H43" s="106">
        <v>1800</v>
      </c>
      <c r="I43" s="102">
        <f>ROUND(G43*H43,2)</f>
        <v>68.400000000000006</v>
      </c>
      <c r="J43" s="93"/>
    </row>
    <row r="44" spans="2:10" ht="38.25" customHeight="1" x14ac:dyDescent="0.2">
      <c r="B44" s="153" t="s">
        <v>139</v>
      </c>
      <c r="C44" s="512" t="s">
        <v>248</v>
      </c>
      <c r="D44" s="512"/>
      <c r="E44" s="512"/>
      <c r="F44" s="154" t="s">
        <v>58</v>
      </c>
      <c r="G44" s="106">
        <v>1</v>
      </c>
      <c r="H44" s="156">
        <v>26.93</v>
      </c>
      <c r="I44" s="102">
        <f>ROUND(G44*H44,2)</f>
        <v>26.93</v>
      </c>
      <c r="J44" s="93"/>
    </row>
    <row r="45" spans="2:10" ht="18.75" customHeight="1" x14ac:dyDescent="0.25">
      <c r="B45" s="513" t="s">
        <v>72</v>
      </c>
      <c r="C45" s="514"/>
      <c r="D45" s="514"/>
      <c r="E45" s="514"/>
      <c r="F45" s="514"/>
      <c r="G45" s="514"/>
      <c r="H45" s="514"/>
      <c r="I45" s="103">
        <f>SUM(I43:I44)</f>
        <v>95.330000000000013</v>
      </c>
      <c r="J45" s="93"/>
    </row>
    <row r="46" spans="2:10" ht="18.75" customHeight="1" x14ac:dyDescent="0.25">
      <c r="B46" s="515"/>
      <c r="C46" s="516"/>
      <c r="D46" s="516"/>
      <c r="E46" s="516"/>
      <c r="F46" s="516"/>
      <c r="G46" s="516"/>
      <c r="H46" s="516"/>
      <c r="I46" s="517"/>
      <c r="J46" s="93"/>
    </row>
    <row r="47" spans="2:10" ht="18.75" customHeight="1" x14ac:dyDescent="0.25">
      <c r="B47" s="508" t="s">
        <v>66</v>
      </c>
      <c r="C47" s="509"/>
      <c r="D47" s="509"/>
      <c r="E47" s="509"/>
      <c r="F47" s="509"/>
      <c r="G47" s="509"/>
      <c r="H47" s="509"/>
      <c r="I47" s="104">
        <f>I41+I45</f>
        <v>126.77000000000001</v>
      </c>
      <c r="J47" s="93"/>
    </row>
    <row r="48" spans="2:10" ht="18.75" customHeight="1" x14ac:dyDescent="0.25">
      <c r="B48" s="508" t="s">
        <v>67</v>
      </c>
      <c r="C48" s="509"/>
      <c r="D48" s="509"/>
      <c r="E48" s="509"/>
      <c r="F48" s="509"/>
      <c r="G48" s="509"/>
      <c r="H48" s="509"/>
      <c r="I48" s="104">
        <f>ROUND(I41*$D$14,2)</f>
        <v>28.13</v>
      </c>
      <c r="J48" s="93"/>
    </row>
    <row r="49" spans="2:10" ht="18.75" customHeight="1" x14ac:dyDescent="0.25">
      <c r="B49" s="510" t="s">
        <v>68</v>
      </c>
      <c r="C49" s="511"/>
      <c r="D49" s="511"/>
      <c r="E49" s="511"/>
      <c r="F49" s="511"/>
      <c r="G49" s="511"/>
      <c r="H49" s="511"/>
      <c r="I49" s="105">
        <f>I47+I48</f>
        <v>154.9</v>
      </c>
      <c r="J49" s="93"/>
    </row>
    <row r="50" spans="2:10" ht="18.75" customHeight="1" x14ac:dyDescent="0.25">
      <c r="B50" s="179"/>
      <c r="C50" s="180"/>
      <c r="D50" s="181"/>
      <c r="E50" s="181"/>
      <c r="F50" s="182"/>
      <c r="G50" s="182"/>
      <c r="H50" s="182"/>
      <c r="I50" s="183"/>
      <c r="J50" s="93"/>
    </row>
    <row r="51" spans="2:10" ht="29.25" customHeight="1" x14ac:dyDescent="0.25">
      <c r="B51" s="524" t="s">
        <v>298</v>
      </c>
      <c r="C51" s="525"/>
      <c r="D51" s="525"/>
      <c r="E51" s="525"/>
      <c r="F51" s="525"/>
      <c r="G51" s="525"/>
      <c r="H51" s="525"/>
      <c r="I51" s="526"/>
      <c r="J51" s="93"/>
    </row>
    <row r="52" spans="2:10" ht="18.75" customHeight="1" x14ac:dyDescent="0.25">
      <c r="B52" s="527" t="s">
        <v>69</v>
      </c>
      <c r="C52" s="528"/>
      <c r="D52" s="95">
        <f>I65</f>
        <v>1467.6899999999998</v>
      </c>
      <c r="E52" s="96"/>
      <c r="F52" s="96"/>
      <c r="G52" s="97"/>
      <c r="H52" s="97"/>
      <c r="I52" s="98" t="s">
        <v>75</v>
      </c>
      <c r="J52" s="93"/>
    </row>
    <row r="53" spans="2:10" s="305" customFormat="1" ht="18.75" customHeight="1" x14ac:dyDescent="0.25">
      <c r="B53" s="535"/>
      <c r="C53" s="536"/>
      <c r="D53" s="536"/>
      <c r="E53" s="536"/>
      <c r="F53" s="536"/>
      <c r="G53" s="536"/>
      <c r="H53" s="536"/>
      <c r="I53" s="537"/>
      <c r="J53" s="114"/>
    </row>
    <row r="54" spans="2:10" s="308" customFormat="1" ht="18.75" customHeight="1" x14ac:dyDescent="0.25">
      <c r="B54" s="309" t="s">
        <v>56</v>
      </c>
      <c r="C54" s="310" t="s">
        <v>57</v>
      </c>
      <c r="D54" s="310"/>
      <c r="E54" s="310"/>
      <c r="F54" s="310" t="s">
        <v>58</v>
      </c>
      <c r="G54" s="310" t="s">
        <v>59</v>
      </c>
      <c r="H54" s="310" t="s">
        <v>60</v>
      </c>
      <c r="I54" s="311" t="s">
        <v>61</v>
      </c>
      <c r="J54" s="307"/>
    </row>
    <row r="55" spans="2:10" s="305" customFormat="1" ht="18.75" customHeight="1" x14ac:dyDescent="0.25">
      <c r="B55" s="535" t="s">
        <v>62</v>
      </c>
      <c r="C55" s="536"/>
      <c r="D55" s="536"/>
      <c r="E55" s="536"/>
      <c r="F55" s="536"/>
      <c r="G55" s="536"/>
      <c r="H55" s="536"/>
      <c r="I55" s="537"/>
      <c r="J55" s="114"/>
    </row>
    <row r="56" spans="2:10" s="305" customFormat="1" ht="18.75" customHeight="1" x14ac:dyDescent="0.2">
      <c r="B56" s="312" t="s">
        <v>256</v>
      </c>
      <c r="C56" s="532" t="s">
        <v>244</v>
      </c>
      <c r="D56" s="532"/>
      <c r="E56" s="532"/>
      <c r="F56" s="278" t="s">
        <v>63</v>
      </c>
      <c r="G56" s="300">
        <v>3.75</v>
      </c>
      <c r="H56" s="301">
        <v>4</v>
      </c>
      <c r="I56" s="313">
        <f>ROUND(G56*H56,2)</f>
        <v>15</v>
      </c>
      <c r="J56" s="114"/>
    </row>
    <row r="57" spans="2:10" s="305" customFormat="1" ht="18.75" customHeight="1" x14ac:dyDescent="0.2">
      <c r="B57" s="312" t="s">
        <v>257</v>
      </c>
      <c r="C57" s="532" t="s">
        <v>134</v>
      </c>
      <c r="D57" s="532"/>
      <c r="E57" s="532"/>
      <c r="F57" s="278" t="s">
        <v>63</v>
      </c>
      <c r="G57" s="300">
        <v>3.75</v>
      </c>
      <c r="H57" s="301">
        <v>5.55</v>
      </c>
      <c r="I57" s="313">
        <f>ROUND(G57*H57,2)</f>
        <v>20.81</v>
      </c>
      <c r="J57" s="114"/>
    </row>
    <row r="58" spans="2:10" s="305" customFormat="1" ht="18.75" customHeight="1" x14ac:dyDescent="0.25">
      <c r="B58" s="533" t="s">
        <v>65</v>
      </c>
      <c r="C58" s="534"/>
      <c r="D58" s="534"/>
      <c r="E58" s="534"/>
      <c r="F58" s="534"/>
      <c r="G58" s="534"/>
      <c r="H58" s="534"/>
      <c r="I58" s="167">
        <f>SUM(I56:I57)</f>
        <v>35.81</v>
      </c>
      <c r="J58" s="114"/>
    </row>
    <row r="59" spans="2:10" s="305" customFormat="1" ht="18.75" customHeight="1" x14ac:dyDescent="0.25">
      <c r="B59" s="535" t="s">
        <v>71</v>
      </c>
      <c r="C59" s="536"/>
      <c r="D59" s="536"/>
      <c r="E59" s="536"/>
      <c r="F59" s="536"/>
      <c r="G59" s="536"/>
      <c r="H59" s="536"/>
      <c r="I59" s="537"/>
      <c r="J59" s="114"/>
    </row>
    <row r="60" spans="2:10" s="305" customFormat="1" ht="46.5" customHeight="1" x14ac:dyDescent="0.25">
      <c r="B60" s="312" t="s">
        <v>255</v>
      </c>
      <c r="C60" s="532" t="s">
        <v>333</v>
      </c>
      <c r="D60" s="532"/>
      <c r="E60" s="532"/>
      <c r="F60" s="278" t="s">
        <v>258</v>
      </c>
      <c r="G60" s="314">
        <v>2.31</v>
      </c>
      <c r="H60" s="301">
        <v>605.99</v>
      </c>
      <c r="I60" s="313">
        <f>ROUND(G60*H60,2)</f>
        <v>1399.84</v>
      </c>
      <c r="J60" s="114"/>
    </row>
    <row r="61" spans="2:10" s="305" customFormat="1" ht="18.75" customHeight="1" x14ac:dyDescent="0.25">
      <c r="B61" s="533" t="s">
        <v>72</v>
      </c>
      <c r="C61" s="534"/>
      <c r="D61" s="534"/>
      <c r="E61" s="534"/>
      <c r="F61" s="534"/>
      <c r="G61" s="534"/>
      <c r="H61" s="534"/>
      <c r="I61" s="167">
        <f>SUM(I60:I60)</f>
        <v>1399.84</v>
      </c>
      <c r="J61" s="114"/>
    </row>
    <row r="62" spans="2:10" ht="18.75" customHeight="1" x14ac:dyDescent="0.25">
      <c r="B62" s="515"/>
      <c r="C62" s="516"/>
      <c r="D62" s="516"/>
      <c r="E62" s="516"/>
      <c r="F62" s="516"/>
      <c r="G62" s="516"/>
      <c r="H62" s="516"/>
      <c r="I62" s="517"/>
      <c r="J62" s="93"/>
    </row>
    <row r="63" spans="2:10" s="305" customFormat="1" ht="18.75" customHeight="1" x14ac:dyDescent="0.25">
      <c r="B63" s="540" t="s">
        <v>66</v>
      </c>
      <c r="C63" s="541"/>
      <c r="D63" s="541"/>
      <c r="E63" s="541"/>
      <c r="F63" s="541"/>
      <c r="G63" s="541"/>
      <c r="H63" s="541"/>
      <c r="I63" s="313">
        <f>I58+I61</f>
        <v>1435.6499999999999</v>
      </c>
      <c r="J63" s="114"/>
    </row>
    <row r="64" spans="2:10" s="305" customFormat="1" ht="18.75" customHeight="1" x14ac:dyDescent="0.25">
      <c r="B64" s="540" t="s">
        <v>67</v>
      </c>
      <c r="C64" s="541"/>
      <c r="D64" s="541"/>
      <c r="E64" s="541"/>
      <c r="F64" s="541"/>
      <c r="G64" s="541"/>
      <c r="H64" s="541"/>
      <c r="I64" s="313">
        <f>ROUND(I58*$D$14,2)</f>
        <v>32.04</v>
      </c>
      <c r="J64" s="114"/>
    </row>
    <row r="65" spans="2:10" s="305" customFormat="1" ht="18.75" customHeight="1" x14ac:dyDescent="0.25">
      <c r="B65" s="538" t="s">
        <v>68</v>
      </c>
      <c r="C65" s="539"/>
      <c r="D65" s="539"/>
      <c r="E65" s="539"/>
      <c r="F65" s="539"/>
      <c r="G65" s="539"/>
      <c r="H65" s="539"/>
      <c r="I65" s="315">
        <f>I63+I64</f>
        <v>1467.6899999999998</v>
      </c>
      <c r="J65" s="114"/>
    </row>
    <row r="66" spans="2:10" ht="18.75" customHeight="1" x14ac:dyDescent="0.25">
      <c r="B66" s="524" t="s">
        <v>160</v>
      </c>
      <c r="C66" s="525"/>
      <c r="D66" s="525"/>
      <c r="E66" s="525"/>
      <c r="F66" s="525"/>
      <c r="G66" s="525"/>
      <c r="H66" s="525"/>
      <c r="I66" s="526"/>
      <c r="J66" s="93"/>
    </row>
    <row r="67" spans="2:10" ht="18.75" customHeight="1" x14ac:dyDescent="0.25">
      <c r="B67" s="527" t="s">
        <v>69</v>
      </c>
      <c r="C67" s="528"/>
      <c r="D67" s="95">
        <f>I85</f>
        <v>172.79000000000002</v>
      </c>
      <c r="E67" s="96"/>
      <c r="F67" s="96"/>
      <c r="G67" s="97"/>
      <c r="H67" s="97"/>
      <c r="I67" s="98" t="s">
        <v>75</v>
      </c>
      <c r="J67" s="93"/>
    </row>
    <row r="68" spans="2:10" ht="18.75" customHeight="1" x14ac:dyDescent="0.25">
      <c r="B68" s="518"/>
      <c r="C68" s="519"/>
      <c r="D68" s="519"/>
      <c r="E68" s="519"/>
      <c r="F68" s="519"/>
      <c r="G68" s="519"/>
      <c r="H68" s="519"/>
      <c r="I68" s="520"/>
      <c r="J68" s="93"/>
    </row>
    <row r="69" spans="2:10" ht="18.75" customHeight="1" x14ac:dyDescent="0.25">
      <c r="B69" s="99" t="s">
        <v>56</v>
      </c>
      <c r="C69" s="100" t="s">
        <v>57</v>
      </c>
      <c r="D69" s="100"/>
      <c r="E69" s="100"/>
      <c r="F69" s="100" t="s">
        <v>58</v>
      </c>
      <c r="G69" s="100" t="s">
        <v>59</v>
      </c>
      <c r="H69" s="100" t="s">
        <v>60</v>
      </c>
      <c r="I69" s="101" t="s">
        <v>61</v>
      </c>
      <c r="J69" s="93"/>
    </row>
    <row r="70" spans="2:10" ht="18.75" customHeight="1" x14ac:dyDescent="0.25">
      <c r="B70" s="521" t="s">
        <v>62</v>
      </c>
      <c r="C70" s="522"/>
      <c r="D70" s="522"/>
      <c r="E70" s="522"/>
      <c r="F70" s="522"/>
      <c r="G70" s="522"/>
      <c r="H70" s="522"/>
      <c r="I70" s="523"/>
      <c r="J70" s="93"/>
    </row>
    <row r="71" spans="2:10" ht="18.75" customHeight="1" x14ac:dyDescent="0.25">
      <c r="B71" s="169" t="s">
        <v>124</v>
      </c>
      <c r="C71" s="168" t="s">
        <v>73</v>
      </c>
      <c r="D71" s="176"/>
      <c r="E71" s="177"/>
      <c r="F71" s="170" t="s">
        <v>63</v>
      </c>
      <c r="G71" s="106">
        <v>5</v>
      </c>
      <c r="H71" s="106">
        <f>8.96/1.8946</f>
        <v>4.7292304444209865</v>
      </c>
      <c r="I71" s="102">
        <f>ROUND(G71*H71,2)</f>
        <v>23.65</v>
      </c>
      <c r="J71" s="93"/>
    </row>
    <row r="72" spans="2:10" ht="18.75" customHeight="1" x14ac:dyDescent="0.25">
      <c r="B72" s="169" t="s">
        <v>123</v>
      </c>
      <c r="C72" s="168" t="s">
        <v>64</v>
      </c>
      <c r="D72" s="176"/>
      <c r="E72" s="177"/>
      <c r="F72" s="170" t="s">
        <v>63</v>
      </c>
      <c r="G72" s="106">
        <v>4</v>
      </c>
      <c r="H72" s="106">
        <f>6.33/1.8946</f>
        <v>3.3410746331679508</v>
      </c>
      <c r="I72" s="102">
        <f>ROUND(G72*H72,2)</f>
        <v>13.36</v>
      </c>
      <c r="J72" s="93"/>
    </row>
    <row r="73" spans="2:10" ht="18.75" customHeight="1" x14ac:dyDescent="0.25">
      <c r="B73" s="513" t="s">
        <v>65</v>
      </c>
      <c r="C73" s="514"/>
      <c r="D73" s="514"/>
      <c r="E73" s="514"/>
      <c r="F73" s="514"/>
      <c r="G73" s="514"/>
      <c r="H73" s="514"/>
      <c r="I73" s="103">
        <f>SUM(I71:I72)</f>
        <v>37.01</v>
      </c>
      <c r="J73" s="93"/>
    </row>
    <row r="74" spans="2:10" ht="18.75" customHeight="1" x14ac:dyDescent="0.25">
      <c r="B74" s="521" t="s">
        <v>71</v>
      </c>
      <c r="C74" s="522"/>
      <c r="D74" s="522"/>
      <c r="E74" s="522"/>
      <c r="F74" s="522"/>
      <c r="G74" s="522"/>
      <c r="H74" s="522"/>
      <c r="I74" s="523"/>
      <c r="J74" s="93"/>
    </row>
    <row r="75" spans="2:10" ht="18.75" customHeight="1" x14ac:dyDescent="0.25">
      <c r="B75" s="169" t="s">
        <v>161</v>
      </c>
      <c r="C75" s="512" t="s">
        <v>162</v>
      </c>
      <c r="D75" s="512"/>
      <c r="E75" s="512"/>
      <c r="F75" s="170" t="s">
        <v>74</v>
      </c>
      <c r="G75" s="106">
        <v>1</v>
      </c>
      <c r="H75" s="106">
        <v>44.64</v>
      </c>
      <c r="I75" s="102">
        <f t="shared" ref="I75:I80" si="0">ROUND(G75*H75,2)</f>
        <v>44.64</v>
      </c>
      <c r="J75" s="93"/>
    </row>
    <row r="76" spans="2:10" ht="18.75" customHeight="1" x14ac:dyDescent="0.25">
      <c r="B76" s="169" t="s">
        <v>156</v>
      </c>
      <c r="C76" s="168" t="s">
        <v>157</v>
      </c>
      <c r="D76" s="168"/>
      <c r="E76" s="177"/>
      <c r="F76" s="170" t="s">
        <v>74</v>
      </c>
      <c r="G76" s="106">
        <v>1</v>
      </c>
      <c r="H76" s="106">
        <v>1.71</v>
      </c>
      <c r="I76" s="102">
        <f t="shared" si="0"/>
        <v>1.71</v>
      </c>
      <c r="J76" s="93"/>
    </row>
    <row r="77" spans="2:10" ht="18.75" customHeight="1" x14ac:dyDescent="0.25">
      <c r="B77" s="169" t="s">
        <v>152</v>
      </c>
      <c r="C77" s="192" t="s">
        <v>153</v>
      </c>
      <c r="D77" s="192"/>
      <c r="E77" s="193"/>
      <c r="F77" s="170" t="s">
        <v>76</v>
      </c>
      <c r="G77" s="106">
        <v>9</v>
      </c>
      <c r="H77" s="106">
        <v>1.98</v>
      </c>
      <c r="I77" s="102">
        <f t="shared" si="0"/>
        <v>17.82</v>
      </c>
      <c r="J77" s="93"/>
    </row>
    <row r="78" spans="2:10" ht="31.5" customHeight="1" x14ac:dyDescent="0.25">
      <c r="B78" s="169" t="s">
        <v>163</v>
      </c>
      <c r="C78" s="512" t="s">
        <v>164</v>
      </c>
      <c r="D78" s="512"/>
      <c r="E78" s="512"/>
      <c r="F78" s="170" t="s">
        <v>74</v>
      </c>
      <c r="G78" s="106">
        <v>0.15</v>
      </c>
      <c r="H78" s="106">
        <v>5.53</v>
      </c>
      <c r="I78" s="102">
        <f t="shared" si="0"/>
        <v>0.83</v>
      </c>
      <c r="J78" s="93"/>
    </row>
    <row r="79" spans="2:10" ht="18.75" customHeight="1" x14ac:dyDescent="0.25">
      <c r="B79" s="169" t="s">
        <v>158</v>
      </c>
      <c r="C79" s="168" t="s">
        <v>159</v>
      </c>
      <c r="D79" s="168"/>
      <c r="E79" s="177"/>
      <c r="F79" s="170" t="s">
        <v>74</v>
      </c>
      <c r="G79" s="106">
        <v>2</v>
      </c>
      <c r="H79" s="106">
        <v>1.07</v>
      </c>
      <c r="I79" s="102">
        <f t="shared" si="0"/>
        <v>2.14</v>
      </c>
      <c r="J79" s="93"/>
    </row>
    <row r="80" spans="2:10" ht="29.25" customHeight="1" x14ac:dyDescent="0.25">
      <c r="B80" s="169" t="s">
        <v>165</v>
      </c>
      <c r="C80" s="512" t="s">
        <v>166</v>
      </c>
      <c r="D80" s="512"/>
      <c r="E80" s="512"/>
      <c r="F80" s="170" t="s">
        <v>76</v>
      </c>
      <c r="G80" s="106">
        <v>17</v>
      </c>
      <c r="H80" s="106">
        <v>2.09</v>
      </c>
      <c r="I80" s="102">
        <f t="shared" si="0"/>
        <v>35.53</v>
      </c>
      <c r="J80" s="93"/>
    </row>
    <row r="81" spans="2:10" ht="18.75" customHeight="1" x14ac:dyDescent="0.25">
      <c r="B81" s="513" t="s">
        <v>72</v>
      </c>
      <c r="C81" s="514"/>
      <c r="D81" s="514"/>
      <c r="E81" s="514"/>
      <c r="F81" s="514"/>
      <c r="G81" s="514"/>
      <c r="H81" s="514"/>
      <c r="I81" s="103">
        <f>SUM(I75:I80)</f>
        <v>102.67</v>
      </c>
      <c r="J81" s="93"/>
    </row>
    <row r="82" spans="2:10" ht="18.75" customHeight="1" x14ac:dyDescent="0.25">
      <c r="B82" s="515"/>
      <c r="C82" s="516"/>
      <c r="D82" s="516"/>
      <c r="E82" s="516"/>
      <c r="F82" s="516"/>
      <c r="G82" s="516"/>
      <c r="H82" s="516"/>
      <c r="I82" s="517"/>
      <c r="J82" s="93"/>
    </row>
    <row r="83" spans="2:10" ht="18.75" customHeight="1" x14ac:dyDescent="0.25">
      <c r="B83" s="508" t="s">
        <v>66</v>
      </c>
      <c r="C83" s="509"/>
      <c r="D83" s="509"/>
      <c r="E83" s="509"/>
      <c r="F83" s="509"/>
      <c r="G83" s="509"/>
      <c r="H83" s="509"/>
      <c r="I83" s="104">
        <f>I73+I81</f>
        <v>139.68</v>
      </c>
      <c r="J83" s="93"/>
    </row>
    <row r="84" spans="2:10" ht="18.75" customHeight="1" x14ac:dyDescent="0.25">
      <c r="B84" s="508" t="s">
        <v>67</v>
      </c>
      <c r="C84" s="509"/>
      <c r="D84" s="509"/>
      <c r="E84" s="509"/>
      <c r="F84" s="509"/>
      <c r="G84" s="509"/>
      <c r="H84" s="509"/>
      <c r="I84" s="104">
        <f>ROUND(I73*$D$14,2)</f>
        <v>33.11</v>
      </c>
      <c r="J84" s="93"/>
    </row>
    <row r="85" spans="2:10" ht="18.75" customHeight="1" x14ac:dyDescent="0.25">
      <c r="B85" s="510" t="s">
        <v>68</v>
      </c>
      <c r="C85" s="511"/>
      <c r="D85" s="511"/>
      <c r="E85" s="511"/>
      <c r="F85" s="511"/>
      <c r="G85" s="511"/>
      <c r="H85" s="511"/>
      <c r="I85" s="105">
        <f>I83+I84</f>
        <v>172.79000000000002</v>
      </c>
      <c r="J85" s="93"/>
    </row>
    <row r="86" spans="2:10" ht="18.75" customHeight="1" x14ac:dyDescent="0.25">
      <c r="B86" s="137"/>
      <c r="C86" s="138"/>
      <c r="D86" s="184"/>
      <c r="E86" s="184"/>
      <c r="F86" s="139"/>
      <c r="G86" s="139"/>
      <c r="H86" s="139"/>
      <c r="I86" s="140"/>
      <c r="J86" s="93"/>
    </row>
    <row r="87" spans="2:10" ht="18.75" customHeight="1" x14ac:dyDescent="0.25">
      <c r="B87" s="524" t="s">
        <v>179</v>
      </c>
      <c r="C87" s="525"/>
      <c r="D87" s="525"/>
      <c r="E87" s="525"/>
      <c r="F87" s="525"/>
      <c r="G87" s="525"/>
      <c r="H87" s="525"/>
      <c r="I87" s="526"/>
      <c r="J87" s="93"/>
    </row>
    <row r="88" spans="2:10" ht="18.75" customHeight="1" x14ac:dyDescent="0.25">
      <c r="B88" s="527" t="s">
        <v>69</v>
      </c>
      <c r="C88" s="528"/>
      <c r="D88" s="95">
        <f>I108</f>
        <v>92.83</v>
      </c>
      <c r="E88" s="96"/>
      <c r="F88" s="96"/>
      <c r="G88" s="97"/>
      <c r="H88" s="97"/>
      <c r="I88" s="98" t="s">
        <v>75</v>
      </c>
      <c r="J88" s="93"/>
    </row>
    <row r="89" spans="2:10" ht="18.75" customHeight="1" x14ac:dyDescent="0.25">
      <c r="B89" s="518"/>
      <c r="C89" s="519"/>
      <c r="D89" s="519"/>
      <c r="E89" s="519"/>
      <c r="F89" s="519"/>
      <c r="G89" s="519"/>
      <c r="H89" s="519"/>
      <c r="I89" s="520"/>
      <c r="J89" s="93"/>
    </row>
    <row r="90" spans="2:10" ht="18.75" customHeight="1" x14ac:dyDescent="0.25">
      <c r="B90" s="99" t="s">
        <v>56</v>
      </c>
      <c r="C90" s="100" t="s">
        <v>57</v>
      </c>
      <c r="D90" s="100"/>
      <c r="E90" s="100"/>
      <c r="F90" s="100" t="s">
        <v>58</v>
      </c>
      <c r="G90" s="100" t="s">
        <v>59</v>
      </c>
      <c r="H90" s="100" t="s">
        <v>60</v>
      </c>
      <c r="I90" s="101" t="s">
        <v>61</v>
      </c>
      <c r="J90" s="93"/>
    </row>
    <row r="91" spans="2:10" ht="18.75" customHeight="1" x14ac:dyDescent="0.25">
      <c r="B91" s="521" t="s">
        <v>62</v>
      </c>
      <c r="C91" s="522"/>
      <c r="D91" s="522"/>
      <c r="E91" s="522"/>
      <c r="F91" s="522"/>
      <c r="G91" s="522"/>
      <c r="H91" s="522"/>
      <c r="I91" s="523"/>
      <c r="J91" s="93"/>
    </row>
    <row r="92" spans="2:10" ht="18.75" customHeight="1" x14ac:dyDescent="0.25">
      <c r="B92" s="169" t="s">
        <v>154</v>
      </c>
      <c r="C92" s="168" t="s">
        <v>155</v>
      </c>
      <c r="D92" s="176"/>
      <c r="E92" s="177"/>
      <c r="F92" s="170" t="s">
        <v>63</v>
      </c>
      <c r="G92" s="106">
        <v>3</v>
      </c>
      <c r="H92" s="106">
        <f>6.8/1.8946</f>
        <v>3.5891481051409264</v>
      </c>
      <c r="I92" s="102">
        <f>ROUND(G92*H92,2)</f>
        <v>10.77</v>
      </c>
      <c r="J92" s="93"/>
    </row>
    <row r="93" spans="2:10" ht="18.75" customHeight="1" x14ac:dyDescent="0.25">
      <c r="B93" s="169" t="s">
        <v>124</v>
      </c>
      <c r="C93" s="168" t="s">
        <v>73</v>
      </c>
      <c r="D93" s="176"/>
      <c r="E93" s="177"/>
      <c r="F93" s="170" t="s">
        <v>63</v>
      </c>
      <c r="G93" s="106">
        <v>3</v>
      </c>
      <c r="H93" s="106">
        <f>8.96/1.8946</f>
        <v>4.7292304444209865</v>
      </c>
      <c r="I93" s="102">
        <f>ROUND(G93*H93,2)</f>
        <v>14.19</v>
      </c>
      <c r="J93" s="93"/>
    </row>
    <row r="94" spans="2:10" ht="18.75" customHeight="1" x14ac:dyDescent="0.25">
      <c r="B94" s="169" t="s">
        <v>123</v>
      </c>
      <c r="C94" s="168" t="s">
        <v>64</v>
      </c>
      <c r="D94" s="176"/>
      <c r="E94" s="177"/>
      <c r="F94" s="170" t="s">
        <v>63</v>
      </c>
      <c r="G94" s="106">
        <v>2.5</v>
      </c>
      <c r="H94" s="106">
        <f>6.33/1.8946</f>
        <v>3.3410746331679508</v>
      </c>
      <c r="I94" s="102">
        <f>ROUND(G94*H94,2)</f>
        <v>8.35</v>
      </c>
      <c r="J94" s="93"/>
    </row>
    <row r="95" spans="2:10" ht="18.75" customHeight="1" x14ac:dyDescent="0.25">
      <c r="B95" s="513" t="s">
        <v>65</v>
      </c>
      <c r="C95" s="514"/>
      <c r="D95" s="514"/>
      <c r="E95" s="514"/>
      <c r="F95" s="514"/>
      <c r="G95" s="514"/>
      <c r="H95" s="514"/>
      <c r="I95" s="103">
        <f>SUM(I92:I94)</f>
        <v>33.31</v>
      </c>
      <c r="J95" s="93"/>
    </row>
    <row r="96" spans="2:10" ht="18.75" customHeight="1" x14ac:dyDescent="0.25">
      <c r="B96" s="521" t="s">
        <v>71</v>
      </c>
      <c r="C96" s="522"/>
      <c r="D96" s="522"/>
      <c r="E96" s="522"/>
      <c r="F96" s="522"/>
      <c r="G96" s="522"/>
      <c r="H96" s="522"/>
      <c r="I96" s="523"/>
      <c r="J96" s="93"/>
    </row>
    <row r="97" spans="2:10" ht="29.25" customHeight="1" x14ac:dyDescent="0.25">
      <c r="B97" s="169" t="s">
        <v>168</v>
      </c>
      <c r="C97" s="512" t="s">
        <v>169</v>
      </c>
      <c r="D97" s="512"/>
      <c r="E97" s="512"/>
      <c r="F97" s="170" t="s">
        <v>76</v>
      </c>
      <c r="G97" s="106">
        <v>8</v>
      </c>
      <c r="H97" s="106">
        <v>1.45</v>
      </c>
      <c r="I97" s="102">
        <f t="shared" ref="I97:I103" si="1">ROUND(G97*H97,2)</f>
        <v>11.6</v>
      </c>
      <c r="J97" s="93"/>
    </row>
    <row r="98" spans="2:10" ht="18.75" customHeight="1" x14ac:dyDescent="0.25">
      <c r="B98" s="169" t="s">
        <v>156</v>
      </c>
      <c r="C98" s="168" t="s">
        <v>157</v>
      </c>
      <c r="D98" s="168"/>
      <c r="E98" s="177"/>
      <c r="F98" s="170" t="s">
        <v>74</v>
      </c>
      <c r="G98" s="106">
        <v>1</v>
      </c>
      <c r="H98" s="106">
        <v>1.71</v>
      </c>
      <c r="I98" s="102">
        <f t="shared" si="1"/>
        <v>1.71</v>
      </c>
      <c r="J98" s="93"/>
    </row>
    <row r="99" spans="2:10" ht="26.25" customHeight="1" x14ac:dyDescent="0.25">
      <c r="B99" s="169" t="s">
        <v>152</v>
      </c>
      <c r="C99" s="512" t="s">
        <v>153</v>
      </c>
      <c r="D99" s="512"/>
      <c r="E99" s="177"/>
      <c r="F99" s="170" t="s">
        <v>76</v>
      </c>
      <c r="G99" s="106">
        <v>3</v>
      </c>
      <c r="H99" s="106">
        <v>1.98</v>
      </c>
      <c r="I99" s="102">
        <f t="shared" si="1"/>
        <v>5.94</v>
      </c>
      <c r="J99" s="93"/>
    </row>
    <row r="100" spans="2:10" ht="26.25" customHeight="1" x14ac:dyDescent="0.25">
      <c r="B100" s="169" t="s">
        <v>163</v>
      </c>
      <c r="C100" s="512" t="s">
        <v>164</v>
      </c>
      <c r="D100" s="512"/>
      <c r="E100" s="512"/>
      <c r="F100" s="170" t="s">
        <v>74</v>
      </c>
      <c r="G100" s="106">
        <v>0.15</v>
      </c>
      <c r="H100" s="106">
        <v>5.53</v>
      </c>
      <c r="I100" s="102">
        <f t="shared" si="1"/>
        <v>0.83</v>
      </c>
      <c r="J100" s="93"/>
    </row>
    <row r="101" spans="2:10" ht="18.75" customHeight="1" x14ac:dyDescent="0.25">
      <c r="B101" s="169" t="s">
        <v>158</v>
      </c>
      <c r="C101" s="168" t="s">
        <v>159</v>
      </c>
      <c r="D101" s="168"/>
      <c r="E101" s="177"/>
      <c r="F101" s="170" t="s">
        <v>74</v>
      </c>
      <c r="G101" s="106">
        <v>2</v>
      </c>
      <c r="H101" s="106">
        <v>1.07</v>
      </c>
      <c r="I101" s="102">
        <f t="shared" si="1"/>
        <v>2.14</v>
      </c>
      <c r="J101" s="93"/>
    </row>
    <row r="102" spans="2:10" ht="18.75" customHeight="1" x14ac:dyDescent="0.25">
      <c r="B102" s="169" t="s">
        <v>150</v>
      </c>
      <c r="C102" s="168" t="s">
        <v>151</v>
      </c>
      <c r="D102" s="168"/>
      <c r="E102" s="177"/>
      <c r="F102" s="170" t="s">
        <v>74</v>
      </c>
      <c r="G102" s="106">
        <v>1</v>
      </c>
      <c r="H102" s="106">
        <v>1.39</v>
      </c>
      <c r="I102" s="102">
        <f t="shared" si="1"/>
        <v>1.39</v>
      </c>
      <c r="J102" s="93"/>
    </row>
    <row r="103" spans="2:10" ht="24.75" customHeight="1" x14ac:dyDescent="0.25">
      <c r="B103" s="169" t="s">
        <v>180</v>
      </c>
      <c r="C103" s="512" t="s">
        <v>181</v>
      </c>
      <c r="D103" s="512"/>
      <c r="E103" s="512"/>
      <c r="F103" s="170" t="s">
        <v>74</v>
      </c>
      <c r="G103" s="106">
        <v>1</v>
      </c>
      <c r="H103" s="106">
        <v>6.11</v>
      </c>
      <c r="I103" s="102">
        <f t="shared" si="1"/>
        <v>6.11</v>
      </c>
      <c r="J103" s="93"/>
    </row>
    <row r="104" spans="2:10" ht="18.75" customHeight="1" x14ac:dyDescent="0.25">
      <c r="B104" s="513" t="s">
        <v>72</v>
      </c>
      <c r="C104" s="514"/>
      <c r="D104" s="514"/>
      <c r="E104" s="514"/>
      <c r="F104" s="514"/>
      <c r="G104" s="514"/>
      <c r="H104" s="514"/>
      <c r="I104" s="103">
        <f>SUM(I97:I103)</f>
        <v>29.72</v>
      </c>
      <c r="J104" s="93"/>
    </row>
    <row r="105" spans="2:10" ht="18.75" customHeight="1" x14ac:dyDescent="0.25">
      <c r="B105" s="515"/>
      <c r="C105" s="516"/>
      <c r="D105" s="516"/>
      <c r="E105" s="516"/>
      <c r="F105" s="516"/>
      <c r="G105" s="516"/>
      <c r="H105" s="516"/>
      <c r="I105" s="517"/>
      <c r="J105" s="93"/>
    </row>
    <row r="106" spans="2:10" ht="18.75" customHeight="1" x14ac:dyDescent="0.25">
      <c r="B106" s="508" t="s">
        <v>66</v>
      </c>
      <c r="C106" s="509"/>
      <c r="D106" s="509"/>
      <c r="E106" s="509"/>
      <c r="F106" s="509"/>
      <c r="G106" s="509"/>
      <c r="H106" s="509"/>
      <c r="I106" s="104">
        <f>I95+I104</f>
        <v>63.03</v>
      </c>
      <c r="J106" s="93"/>
    </row>
    <row r="107" spans="2:10" ht="18.75" customHeight="1" x14ac:dyDescent="0.25">
      <c r="B107" s="508" t="s">
        <v>67</v>
      </c>
      <c r="C107" s="509"/>
      <c r="D107" s="509"/>
      <c r="E107" s="509"/>
      <c r="F107" s="509"/>
      <c r="G107" s="509"/>
      <c r="H107" s="509"/>
      <c r="I107" s="104">
        <f>ROUND(I95*$D$14,2)</f>
        <v>29.8</v>
      </c>
      <c r="J107" s="93"/>
    </row>
    <row r="108" spans="2:10" ht="18.75" customHeight="1" x14ac:dyDescent="0.25">
      <c r="B108" s="510" t="s">
        <v>68</v>
      </c>
      <c r="C108" s="511"/>
      <c r="D108" s="511"/>
      <c r="E108" s="511"/>
      <c r="F108" s="511"/>
      <c r="G108" s="511"/>
      <c r="H108" s="511"/>
      <c r="I108" s="105">
        <f>I106+I107</f>
        <v>92.83</v>
      </c>
      <c r="J108" s="93"/>
    </row>
    <row r="109" spans="2:10" ht="18.75" customHeight="1" x14ac:dyDescent="0.25">
      <c r="B109" s="186"/>
      <c r="C109" s="187"/>
      <c r="D109" s="188"/>
      <c r="E109" s="189"/>
      <c r="F109" s="190"/>
      <c r="G109" s="190"/>
      <c r="H109" s="187"/>
      <c r="I109" s="187"/>
      <c r="J109" s="93"/>
    </row>
    <row r="110" spans="2:10" ht="18.75" customHeight="1" x14ac:dyDescent="0.25">
      <c r="B110" s="524" t="s">
        <v>182</v>
      </c>
      <c r="C110" s="525"/>
      <c r="D110" s="525"/>
      <c r="E110" s="525"/>
      <c r="F110" s="525"/>
      <c r="G110" s="525"/>
      <c r="H110" s="525"/>
      <c r="I110" s="526"/>
      <c r="J110" s="93"/>
    </row>
    <row r="111" spans="2:10" ht="18.75" customHeight="1" x14ac:dyDescent="0.25">
      <c r="B111" s="527" t="s">
        <v>69</v>
      </c>
      <c r="C111" s="528"/>
      <c r="D111" s="95">
        <f>I131</f>
        <v>100.92999999999999</v>
      </c>
      <c r="E111" s="96"/>
      <c r="F111" s="96"/>
      <c r="G111" s="97"/>
      <c r="H111" s="97"/>
      <c r="I111" s="98" t="s">
        <v>75</v>
      </c>
      <c r="J111" s="93"/>
    </row>
    <row r="112" spans="2:10" ht="18.75" customHeight="1" x14ac:dyDescent="0.25">
      <c r="B112" s="518"/>
      <c r="C112" s="519"/>
      <c r="D112" s="519"/>
      <c r="E112" s="519"/>
      <c r="F112" s="519"/>
      <c r="G112" s="519"/>
      <c r="H112" s="519"/>
      <c r="I112" s="520"/>
      <c r="J112" s="93"/>
    </row>
    <row r="113" spans="2:10" ht="18.75" customHeight="1" x14ac:dyDescent="0.25">
      <c r="B113" s="99" t="s">
        <v>56</v>
      </c>
      <c r="C113" s="100" t="s">
        <v>57</v>
      </c>
      <c r="D113" s="100"/>
      <c r="E113" s="100"/>
      <c r="F113" s="100" t="s">
        <v>58</v>
      </c>
      <c r="G113" s="100" t="s">
        <v>59</v>
      </c>
      <c r="H113" s="100" t="s">
        <v>60</v>
      </c>
      <c r="I113" s="101" t="s">
        <v>61</v>
      </c>
      <c r="J113" s="93"/>
    </row>
    <row r="114" spans="2:10" ht="18.75" customHeight="1" x14ac:dyDescent="0.25">
      <c r="B114" s="521" t="s">
        <v>62</v>
      </c>
      <c r="C114" s="522"/>
      <c r="D114" s="522"/>
      <c r="E114" s="522"/>
      <c r="F114" s="522"/>
      <c r="G114" s="522"/>
      <c r="H114" s="522"/>
      <c r="I114" s="523"/>
      <c r="J114" s="93"/>
    </row>
    <row r="115" spans="2:10" ht="18.75" customHeight="1" x14ac:dyDescent="0.25">
      <c r="B115" s="169" t="s">
        <v>154</v>
      </c>
      <c r="C115" s="168" t="s">
        <v>155</v>
      </c>
      <c r="D115" s="176"/>
      <c r="E115" s="177"/>
      <c r="F115" s="170" t="s">
        <v>63</v>
      </c>
      <c r="G115" s="106">
        <v>3</v>
      </c>
      <c r="H115" s="106">
        <f>6.8/1.8946</f>
        <v>3.5891481051409264</v>
      </c>
      <c r="I115" s="102">
        <f>ROUND(G115*H115,2)</f>
        <v>10.77</v>
      </c>
      <c r="J115" s="93"/>
    </row>
    <row r="116" spans="2:10" ht="18.75" customHeight="1" x14ac:dyDescent="0.25">
      <c r="B116" s="169" t="s">
        <v>124</v>
      </c>
      <c r="C116" s="168" t="s">
        <v>73</v>
      </c>
      <c r="D116" s="176"/>
      <c r="E116" s="177"/>
      <c r="F116" s="170" t="s">
        <v>63</v>
      </c>
      <c r="G116" s="106">
        <v>3</v>
      </c>
      <c r="H116" s="106">
        <f>8.96/1.8946</f>
        <v>4.7292304444209865</v>
      </c>
      <c r="I116" s="102">
        <f>ROUND(G116*H116,2)</f>
        <v>14.19</v>
      </c>
      <c r="J116" s="93"/>
    </row>
    <row r="117" spans="2:10" ht="18.75" customHeight="1" x14ac:dyDescent="0.25">
      <c r="B117" s="169" t="s">
        <v>123</v>
      </c>
      <c r="C117" s="168" t="s">
        <v>64</v>
      </c>
      <c r="D117" s="176"/>
      <c r="E117" s="177"/>
      <c r="F117" s="170" t="s">
        <v>63</v>
      </c>
      <c r="G117" s="106">
        <v>2.5</v>
      </c>
      <c r="H117" s="106">
        <f>6.33/1.8946</f>
        <v>3.3410746331679508</v>
      </c>
      <c r="I117" s="102">
        <f>ROUND(G117*H117,2)</f>
        <v>8.35</v>
      </c>
      <c r="J117" s="93"/>
    </row>
    <row r="118" spans="2:10" ht="18.75" customHeight="1" x14ac:dyDescent="0.25">
      <c r="B118" s="513" t="s">
        <v>65</v>
      </c>
      <c r="C118" s="514"/>
      <c r="D118" s="514"/>
      <c r="E118" s="514"/>
      <c r="F118" s="514"/>
      <c r="G118" s="514"/>
      <c r="H118" s="514"/>
      <c r="I118" s="103">
        <f>SUM(I115:I117)</f>
        <v>33.31</v>
      </c>
      <c r="J118" s="93"/>
    </row>
    <row r="119" spans="2:10" ht="18.75" customHeight="1" x14ac:dyDescent="0.25">
      <c r="B119" s="521" t="s">
        <v>71</v>
      </c>
      <c r="C119" s="522"/>
      <c r="D119" s="522"/>
      <c r="E119" s="522"/>
      <c r="F119" s="522"/>
      <c r="G119" s="522"/>
      <c r="H119" s="522"/>
      <c r="I119" s="523"/>
      <c r="J119" s="93"/>
    </row>
    <row r="120" spans="2:10" ht="26.25" customHeight="1" x14ac:dyDescent="0.25">
      <c r="B120" s="169" t="s">
        <v>168</v>
      </c>
      <c r="C120" s="512" t="s">
        <v>169</v>
      </c>
      <c r="D120" s="512"/>
      <c r="E120" s="512"/>
      <c r="F120" s="170" t="s">
        <v>76</v>
      </c>
      <c r="G120" s="106">
        <v>12</v>
      </c>
      <c r="H120" s="106">
        <v>1.45</v>
      </c>
      <c r="I120" s="102">
        <f t="shared" ref="I120:I126" si="2">ROUND(G120*H120,2)</f>
        <v>17.399999999999999</v>
      </c>
      <c r="J120" s="93"/>
    </row>
    <row r="121" spans="2:10" ht="18.75" customHeight="1" x14ac:dyDescent="0.25">
      <c r="B121" s="169" t="s">
        <v>156</v>
      </c>
      <c r="C121" s="512" t="s">
        <v>157</v>
      </c>
      <c r="D121" s="512"/>
      <c r="E121" s="512"/>
      <c r="F121" s="170" t="s">
        <v>74</v>
      </c>
      <c r="G121" s="106">
        <v>1</v>
      </c>
      <c r="H121" s="106">
        <v>1.71</v>
      </c>
      <c r="I121" s="102">
        <f t="shared" si="2"/>
        <v>1.71</v>
      </c>
      <c r="J121" s="93"/>
    </row>
    <row r="122" spans="2:10" ht="26.25" customHeight="1" x14ac:dyDescent="0.25">
      <c r="B122" s="169" t="s">
        <v>152</v>
      </c>
      <c r="C122" s="191" t="s">
        <v>153</v>
      </c>
      <c r="D122" s="191"/>
      <c r="E122" s="177"/>
      <c r="F122" s="170" t="s">
        <v>76</v>
      </c>
      <c r="G122" s="106">
        <v>3</v>
      </c>
      <c r="H122" s="106">
        <v>1.98</v>
      </c>
      <c r="I122" s="102">
        <f t="shared" si="2"/>
        <v>5.94</v>
      </c>
      <c r="J122" s="93"/>
    </row>
    <row r="123" spans="2:10" ht="25.5" customHeight="1" x14ac:dyDescent="0.25">
      <c r="B123" s="169" t="s">
        <v>163</v>
      </c>
      <c r="C123" s="191" t="s">
        <v>164</v>
      </c>
      <c r="D123" s="191"/>
      <c r="E123" s="177"/>
      <c r="F123" s="170" t="s">
        <v>74</v>
      </c>
      <c r="G123" s="106">
        <v>0.15</v>
      </c>
      <c r="H123" s="106">
        <v>5.53</v>
      </c>
      <c r="I123" s="102">
        <f t="shared" si="2"/>
        <v>0.83</v>
      </c>
      <c r="J123" s="93"/>
    </row>
    <row r="124" spans="2:10" ht="20.25" customHeight="1" x14ac:dyDescent="0.25">
      <c r="B124" s="169" t="s">
        <v>158</v>
      </c>
      <c r="C124" s="168" t="s">
        <v>159</v>
      </c>
      <c r="D124" s="168"/>
      <c r="E124" s="177"/>
      <c r="F124" s="170" t="s">
        <v>74</v>
      </c>
      <c r="G124" s="106">
        <v>2</v>
      </c>
      <c r="H124" s="106">
        <v>1.07</v>
      </c>
      <c r="I124" s="102">
        <f t="shared" si="2"/>
        <v>2.14</v>
      </c>
      <c r="J124" s="93"/>
    </row>
    <row r="125" spans="2:10" ht="18.75" customHeight="1" x14ac:dyDescent="0.25">
      <c r="B125" s="169" t="s">
        <v>150</v>
      </c>
      <c r="C125" s="168" t="s">
        <v>151</v>
      </c>
      <c r="D125" s="168"/>
      <c r="E125" s="177"/>
      <c r="F125" s="170" t="s">
        <v>74</v>
      </c>
      <c r="G125" s="106">
        <v>1</v>
      </c>
      <c r="H125" s="106">
        <v>1.39</v>
      </c>
      <c r="I125" s="102">
        <f t="shared" si="2"/>
        <v>1.39</v>
      </c>
      <c r="J125" s="93"/>
    </row>
    <row r="126" spans="2:10" ht="24.75" customHeight="1" x14ac:dyDescent="0.25">
      <c r="B126" s="169" t="s">
        <v>183</v>
      </c>
      <c r="C126" s="512" t="s">
        <v>184</v>
      </c>
      <c r="D126" s="512"/>
      <c r="E126" s="177"/>
      <c r="F126" s="170" t="s">
        <v>74</v>
      </c>
      <c r="G126" s="106">
        <v>1</v>
      </c>
      <c r="H126" s="106">
        <v>8.41</v>
      </c>
      <c r="I126" s="102">
        <f t="shared" si="2"/>
        <v>8.41</v>
      </c>
      <c r="J126" s="93"/>
    </row>
    <row r="127" spans="2:10" ht="18.75" customHeight="1" x14ac:dyDescent="0.25">
      <c r="B127" s="513" t="s">
        <v>72</v>
      </c>
      <c r="C127" s="514"/>
      <c r="D127" s="514"/>
      <c r="E127" s="514"/>
      <c r="F127" s="514"/>
      <c r="G127" s="514"/>
      <c r="H127" s="514"/>
      <c r="I127" s="103">
        <f>SUM(I120:I126)</f>
        <v>37.82</v>
      </c>
      <c r="J127" s="93"/>
    </row>
    <row r="128" spans="2:10" ht="18.75" customHeight="1" x14ac:dyDescent="0.25">
      <c r="B128" s="515"/>
      <c r="C128" s="516"/>
      <c r="D128" s="516"/>
      <c r="E128" s="516"/>
      <c r="F128" s="516"/>
      <c r="G128" s="516"/>
      <c r="H128" s="516"/>
      <c r="I128" s="517"/>
      <c r="J128" s="93"/>
    </row>
    <row r="129" spans="2:10" ht="18.75" customHeight="1" x14ac:dyDescent="0.25">
      <c r="B129" s="508" t="s">
        <v>66</v>
      </c>
      <c r="C129" s="509"/>
      <c r="D129" s="509"/>
      <c r="E129" s="509"/>
      <c r="F129" s="509"/>
      <c r="G129" s="509"/>
      <c r="H129" s="509"/>
      <c r="I129" s="104">
        <f>I118+I127</f>
        <v>71.13</v>
      </c>
      <c r="J129" s="93"/>
    </row>
    <row r="130" spans="2:10" ht="18.75" customHeight="1" x14ac:dyDescent="0.25">
      <c r="B130" s="508" t="s">
        <v>67</v>
      </c>
      <c r="C130" s="509"/>
      <c r="D130" s="509"/>
      <c r="E130" s="509"/>
      <c r="F130" s="509"/>
      <c r="G130" s="509"/>
      <c r="H130" s="509"/>
      <c r="I130" s="104">
        <f>ROUND(I118*$D$14,2)</f>
        <v>29.8</v>
      </c>
      <c r="J130" s="93"/>
    </row>
    <row r="131" spans="2:10" ht="18.75" customHeight="1" x14ac:dyDescent="0.25">
      <c r="B131" s="510" t="s">
        <v>68</v>
      </c>
      <c r="C131" s="511"/>
      <c r="D131" s="511"/>
      <c r="E131" s="511"/>
      <c r="F131" s="511"/>
      <c r="G131" s="511"/>
      <c r="H131" s="511"/>
      <c r="I131" s="105">
        <f>I129+I130</f>
        <v>100.92999999999999</v>
      </c>
      <c r="J131" s="93"/>
    </row>
    <row r="132" spans="2:10" ht="18.75" customHeight="1" x14ac:dyDescent="0.25">
      <c r="B132" s="134"/>
      <c r="C132" s="135"/>
      <c r="D132" s="135"/>
      <c r="E132" s="135"/>
      <c r="F132" s="135"/>
      <c r="G132" s="135"/>
      <c r="H132" s="135"/>
      <c r="I132" s="136"/>
      <c r="J132" s="93"/>
    </row>
    <row r="133" spans="2:10" ht="18.75" customHeight="1" x14ac:dyDescent="0.25">
      <c r="B133" s="524" t="s">
        <v>190</v>
      </c>
      <c r="C133" s="525"/>
      <c r="D133" s="525"/>
      <c r="E133" s="525"/>
      <c r="F133" s="525"/>
      <c r="G133" s="525"/>
      <c r="H133" s="525"/>
      <c r="I133" s="526"/>
      <c r="J133" s="93"/>
    </row>
    <row r="134" spans="2:10" ht="18.75" customHeight="1" x14ac:dyDescent="0.25">
      <c r="B134" s="527" t="s">
        <v>69</v>
      </c>
      <c r="C134" s="528"/>
      <c r="D134" s="95">
        <f>I154</f>
        <v>104.13</v>
      </c>
      <c r="E134" s="96"/>
      <c r="F134" s="96"/>
      <c r="G134" s="97"/>
      <c r="H134" s="97"/>
      <c r="I134" s="98" t="s">
        <v>75</v>
      </c>
      <c r="J134" s="93"/>
    </row>
    <row r="135" spans="2:10" ht="18.75" customHeight="1" x14ac:dyDescent="0.25">
      <c r="B135" s="518"/>
      <c r="C135" s="519"/>
      <c r="D135" s="519"/>
      <c r="E135" s="519"/>
      <c r="F135" s="519"/>
      <c r="G135" s="519"/>
      <c r="H135" s="519"/>
      <c r="I135" s="520"/>
      <c r="J135" s="93"/>
    </row>
    <row r="136" spans="2:10" ht="18.75" customHeight="1" x14ac:dyDescent="0.25">
      <c r="B136" s="99" t="s">
        <v>56</v>
      </c>
      <c r="C136" s="100" t="s">
        <v>57</v>
      </c>
      <c r="D136" s="100"/>
      <c r="E136" s="100"/>
      <c r="F136" s="100" t="s">
        <v>58</v>
      </c>
      <c r="G136" s="100" t="s">
        <v>59</v>
      </c>
      <c r="H136" s="100" t="s">
        <v>60</v>
      </c>
      <c r="I136" s="101" t="s">
        <v>61</v>
      </c>
      <c r="J136" s="93"/>
    </row>
    <row r="137" spans="2:10" ht="18.75" customHeight="1" x14ac:dyDescent="0.25">
      <c r="B137" s="521" t="s">
        <v>62</v>
      </c>
      <c r="C137" s="522"/>
      <c r="D137" s="522"/>
      <c r="E137" s="522"/>
      <c r="F137" s="522"/>
      <c r="G137" s="522"/>
      <c r="H137" s="522"/>
      <c r="I137" s="523"/>
      <c r="J137" s="93"/>
    </row>
    <row r="138" spans="2:10" ht="18.75" customHeight="1" x14ac:dyDescent="0.25">
      <c r="B138" s="169" t="s">
        <v>154</v>
      </c>
      <c r="C138" s="168" t="s">
        <v>155</v>
      </c>
      <c r="D138" s="176"/>
      <c r="E138" s="177"/>
      <c r="F138" s="170" t="s">
        <v>63</v>
      </c>
      <c r="G138" s="106">
        <v>3</v>
      </c>
      <c r="H138" s="106">
        <f>6.8/1.8946</f>
        <v>3.5891481051409264</v>
      </c>
      <c r="I138" s="102">
        <f>ROUND(G138*H138,2)</f>
        <v>10.77</v>
      </c>
      <c r="J138" s="93"/>
    </row>
    <row r="139" spans="2:10" ht="18.75" customHeight="1" x14ac:dyDescent="0.25">
      <c r="B139" s="169" t="s">
        <v>124</v>
      </c>
      <c r="C139" s="168" t="s">
        <v>73</v>
      </c>
      <c r="D139" s="176"/>
      <c r="E139" s="177"/>
      <c r="F139" s="170" t="s">
        <v>63</v>
      </c>
      <c r="G139" s="106">
        <v>3</v>
      </c>
      <c r="H139" s="106">
        <f>8.96/1.8946</f>
        <v>4.7292304444209865</v>
      </c>
      <c r="I139" s="102">
        <f>ROUND(G139*H139,2)</f>
        <v>14.19</v>
      </c>
      <c r="J139" s="93"/>
    </row>
    <row r="140" spans="2:10" ht="18.75" customHeight="1" x14ac:dyDescent="0.25">
      <c r="B140" s="169" t="s">
        <v>123</v>
      </c>
      <c r="C140" s="168" t="s">
        <v>64</v>
      </c>
      <c r="D140" s="176"/>
      <c r="E140" s="177"/>
      <c r="F140" s="170" t="s">
        <v>63</v>
      </c>
      <c r="G140" s="106">
        <v>2.5</v>
      </c>
      <c r="H140" s="106">
        <f>6.33/1.8946</f>
        <v>3.3410746331679508</v>
      </c>
      <c r="I140" s="102">
        <f>ROUND(G140*H140,2)</f>
        <v>8.35</v>
      </c>
      <c r="J140" s="93"/>
    </row>
    <row r="141" spans="2:10" ht="18.75" customHeight="1" x14ac:dyDescent="0.25">
      <c r="B141" s="513" t="s">
        <v>65</v>
      </c>
      <c r="C141" s="514"/>
      <c r="D141" s="514"/>
      <c r="E141" s="514"/>
      <c r="F141" s="514"/>
      <c r="G141" s="514"/>
      <c r="H141" s="514"/>
      <c r="I141" s="103">
        <f>SUM(I138:I140)</f>
        <v>33.31</v>
      </c>
      <c r="J141" s="93"/>
    </row>
    <row r="142" spans="2:10" ht="18.75" customHeight="1" x14ac:dyDescent="0.25">
      <c r="B142" s="521" t="s">
        <v>71</v>
      </c>
      <c r="C142" s="522"/>
      <c r="D142" s="522"/>
      <c r="E142" s="522"/>
      <c r="F142" s="522"/>
      <c r="G142" s="522"/>
      <c r="H142" s="522"/>
      <c r="I142" s="523"/>
      <c r="J142" s="93"/>
    </row>
    <row r="143" spans="2:10" ht="18.75" customHeight="1" x14ac:dyDescent="0.25">
      <c r="B143" s="169" t="s">
        <v>168</v>
      </c>
      <c r="C143" s="512" t="s">
        <v>169</v>
      </c>
      <c r="D143" s="512"/>
      <c r="E143" s="512"/>
      <c r="F143" s="170" t="s">
        <v>76</v>
      </c>
      <c r="G143" s="106">
        <v>12</v>
      </c>
      <c r="H143" s="106">
        <v>1.45</v>
      </c>
      <c r="I143" s="102">
        <f t="shared" ref="I143:I149" si="3">ROUND(G143*H143,2)</f>
        <v>17.399999999999999</v>
      </c>
      <c r="J143" s="93"/>
    </row>
    <row r="144" spans="2:10" ht="18.75" customHeight="1" x14ac:dyDescent="0.25">
      <c r="B144" s="169" t="s">
        <v>156</v>
      </c>
      <c r="C144" s="512" t="s">
        <v>157</v>
      </c>
      <c r="D144" s="512"/>
      <c r="E144" s="512"/>
      <c r="F144" s="170" t="s">
        <v>74</v>
      </c>
      <c r="G144" s="106">
        <v>1</v>
      </c>
      <c r="H144" s="106">
        <v>1.71</v>
      </c>
      <c r="I144" s="102">
        <f t="shared" si="3"/>
        <v>1.71</v>
      </c>
      <c r="J144" s="93"/>
    </row>
    <row r="145" spans="2:10" ht="18.75" customHeight="1" x14ac:dyDescent="0.25">
      <c r="B145" s="169" t="s">
        <v>152</v>
      </c>
      <c r="C145" s="191" t="s">
        <v>153</v>
      </c>
      <c r="D145" s="191"/>
      <c r="E145" s="177"/>
      <c r="F145" s="170" t="s">
        <v>76</v>
      </c>
      <c r="G145" s="106">
        <v>3</v>
      </c>
      <c r="H145" s="106">
        <v>1.98</v>
      </c>
      <c r="I145" s="102">
        <f t="shared" si="3"/>
        <v>5.94</v>
      </c>
      <c r="J145" s="93"/>
    </row>
    <row r="146" spans="2:10" ht="18.75" customHeight="1" x14ac:dyDescent="0.25">
      <c r="B146" s="169" t="s">
        <v>163</v>
      </c>
      <c r="C146" s="191" t="s">
        <v>164</v>
      </c>
      <c r="D146" s="191"/>
      <c r="E146" s="177"/>
      <c r="F146" s="170" t="s">
        <v>74</v>
      </c>
      <c r="G146" s="106">
        <v>0.15</v>
      </c>
      <c r="H146" s="106">
        <v>5.53</v>
      </c>
      <c r="I146" s="102">
        <f t="shared" si="3"/>
        <v>0.83</v>
      </c>
      <c r="J146" s="93"/>
    </row>
    <row r="147" spans="2:10" ht="18.75" customHeight="1" x14ac:dyDescent="0.25">
      <c r="B147" s="169" t="s">
        <v>158</v>
      </c>
      <c r="C147" s="168" t="s">
        <v>159</v>
      </c>
      <c r="D147" s="168"/>
      <c r="E147" s="177"/>
      <c r="F147" s="170" t="s">
        <v>74</v>
      </c>
      <c r="G147" s="106">
        <v>2</v>
      </c>
      <c r="H147" s="106">
        <v>1.07</v>
      </c>
      <c r="I147" s="102">
        <f t="shared" si="3"/>
        <v>2.14</v>
      </c>
      <c r="J147" s="93"/>
    </row>
    <row r="148" spans="2:10" ht="18.75" customHeight="1" x14ac:dyDescent="0.25">
      <c r="B148" s="169" t="s">
        <v>150</v>
      </c>
      <c r="C148" s="168" t="s">
        <v>151</v>
      </c>
      <c r="D148" s="168"/>
      <c r="E148" s="177"/>
      <c r="F148" s="170" t="s">
        <v>74</v>
      </c>
      <c r="G148" s="106">
        <v>1</v>
      </c>
      <c r="H148" s="106">
        <v>1.39</v>
      </c>
      <c r="I148" s="102">
        <f t="shared" si="3"/>
        <v>1.39</v>
      </c>
      <c r="J148" s="93"/>
    </row>
    <row r="149" spans="2:10" ht="18.75" customHeight="1" x14ac:dyDescent="0.25">
      <c r="B149" s="169" t="s">
        <v>191</v>
      </c>
      <c r="C149" s="512" t="s">
        <v>192</v>
      </c>
      <c r="D149" s="512"/>
      <c r="E149" s="512"/>
      <c r="F149" s="170" t="s">
        <v>74</v>
      </c>
      <c r="G149" s="106">
        <v>1</v>
      </c>
      <c r="H149" s="106">
        <v>11.61</v>
      </c>
      <c r="I149" s="102">
        <f t="shared" si="3"/>
        <v>11.61</v>
      </c>
      <c r="J149" s="93"/>
    </row>
    <row r="150" spans="2:10" ht="18.75" customHeight="1" x14ac:dyDescent="0.25">
      <c r="B150" s="513" t="s">
        <v>72</v>
      </c>
      <c r="C150" s="514"/>
      <c r="D150" s="514"/>
      <c r="E150" s="514"/>
      <c r="F150" s="514"/>
      <c r="G150" s="514"/>
      <c r="H150" s="514"/>
      <c r="I150" s="103">
        <f>SUM(I143:I149)</f>
        <v>41.019999999999996</v>
      </c>
      <c r="J150" s="93"/>
    </row>
    <row r="151" spans="2:10" ht="18.75" customHeight="1" x14ac:dyDescent="0.25">
      <c r="B151" s="515"/>
      <c r="C151" s="516"/>
      <c r="D151" s="516"/>
      <c r="E151" s="516"/>
      <c r="F151" s="516"/>
      <c r="G151" s="516"/>
      <c r="H151" s="516"/>
      <c r="I151" s="517"/>
      <c r="J151" s="93"/>
    </row>
    <row r="152" spans="2:10" ht="18.75" customHeight="1" x14ac:dyDescent="0.25">
      <c r="B152" s="508" t="s">
        <v>66</v>
      </c>
      <c r="C152" s="509"/>
      <c r="D152" s="509"/>
      <c r="E152" s="509"/>
      <c r="F152" s="509"/>
      <c r="G152" s="509"/>
      <c r="H152" s="509"/>
      <c r="I152" s="104">
        <f>I141+I150</f>
        <v>74.33</v>
      </c>
      <c r="J152" s="93"/>
    </row>
    <row r="153" spans="2:10" ht="18.75" customHeight="1" x14ac:dyDescent="0.25">
      <c r="B153" s="508" t="s">
        <v>67</v>
      </c>
      <c r="C153" s="509"/>
      <c r="D153" s="509"/>
      <c r="E153" s="509"/>
      <c r="F153" s="509"/>
      <c r="G153" s="509"/>
      <c r="H153" s="509"/>
      <c r="I153" s="104">
        <f>ROUND(I141*$D$14,2)</f>
        <v>29.8</v>
      </c>
      <c r="J153" s="93"/>
    </row>
    <row r="154" spans="2:10" ht="18.75" customHeight="1" x14ac:dyDescent="0.25">
      <c r="B154" s="510" t="s">
        <v>68</v>
      </c>
      <c r="C154" s="511"/>
      <c r="D154" s="511"/>
      <c r="E154" s="511"/>
      <c r="F154" s="511"/>
      <c r="G154" s="511"/>
      <c r="H154" s="511"/>
      <c r="I154" s="105">
        <f>I152+I153</f>
        <v>104.13</v>
      </c>
      <c r="J154" s="93"/>
    </row>
    <row r="155" spans="2:10" ht="18.75" customHeight="1" x14ac:dyDescent="0.25">
      <c r="B155" s="137"/>
      <c r="C155" s="138"/>
      <c r="D155" s="184"/>
      <c r="E155" s="184"/>
      <c r="F155" s="139"/>
      <c r="G155" s="139"/>
      <c r="H155" s="139"/>
      <c r="I155" s="140"/>
      <c r="J155" s="93"/>
    </row>
    <row r="156" spans="2:10" ht="18.75" customHeight="1" x14ac:dyDescent="0.25">
      <c r="B156" s="134"/>
      <c r="C156" s="135"/>
      <c r="D156" s="135"/>
      <c r="E156" s="135"/>
      <c r="F156" s="135"/>
      <c r="G156" s="135"/>
      <c r="H156" s="135"/>
      <c r="I156" s="136"/>
      <c r="J156" s="93"/>
    </row>
    <row r="157" spans="2:10" ht="18.75" customHeight="1" x14ac:dyDescent="0.25">
      <c r="B157" s="524" t="s">
        <v>188</v>
      </c>
      <c r="C157" s="525"/>
      <c r="D157" s="525"/>
      <c r="E157" s="525"/>
      <c r="F157" s="525"/>
      <c r="G157" s="525"/>
      <c r="H157" s="525"/>
      <c r="I157" s="526"/>
      <c r="J157" s="93"/>
    </row>
    <row r="158" spans="2:10" ht="18.75" customHeight="1" x14ac:dyDescent="0.25">
      <c r="B158" s="527" t="s">
        <v>69</v>
      </c>
      <c r="C158" s="528"/>
      <c r="D158" s="95">
        <f>I170</f>
        <v>46.47</v>
      </c>
      <c r="E158" s="96"/>
      <c r="F158" s="96"/>
      <c r="G158" s="97"/>
      <c r="H158" s="97"/>
      <c r="I158" s="98" t="s">
        <v>75</v>
      </c>
      <c r="J158" s="93"/>
    </row>
    <row r="159" spans="2:10" ht="18.75" customHeight="1" x14ac:dyDescent="0.25">
      <c r="B159" s="518"/>
      <c r="C159" s="519"/>
      <c r="D159" s="519"/>
      <c r="E159" s="519"/>
      <c r="F159" s="519"/>
      <c r="G159" s="519"/>
      <c r="H159" s="519"/>
      <c r="I159" s="520"/>
      <c r="J159" s="93"/>
    </row>
    <row r="160" spans="2:10" ht="18.75" customHeight="1" x14ac:dyDescent="0.25">
      <c r="B160" s="99" t="s">
        <v>56</v>
      </c>
      <c r="C160" s="100" t="s">
        <v>57</v>
      </c>
      <c r="D160" s="100"/>
      <c r="E160" s="100"/>
      <c r="F160" s="100" t="s">
        <v>58</v>
      </c>
      <c r="G160" s="100" t="s">
        <v>59</v>
      </c>
      <c r="H160" s="100" t="s">
        <v>60</v>
      </c>
      <c r="I160" s="101" t="s">
        <v>61</v>
      </c>
      <c r="J160" s="93"/>
    </row>
    <row r="161" spans="2:10" ht="18.75" customHeight="1" x14ac:dyDescent="0.25">
      <c r="B161" s="521" t="s">
        <v>62</v>
      </c>
      <c r="C161" s="522"/>
      <c r="D161" s="522"/>
      <c r="E161" s="522"/>
      <c r="F161" s="522"/>
      <c r="G161" s="522"/>
      <c r="H161" s="522"/>
      <c r="I161" s="523"/>
      <c r="J161" s="93"/>
    </row>
    <row r="162" spans="2:10" ht="18.75" customHeight="1" x14ac:dyDescent="0.25">
      <c r="B162" s="169" t="s">
        <v>124</v>
      </c>
      <c r="C162" s="168" t="s">
        <v>73</v>
      </c>
      <c r="D162" s="176"/>
      <c r="E162" s="177"/>
      <c r="F162" s="170" t="s">
        <v>63</v>
      </c>
      <c r="G162" s="106">
        <v>0.5</v>
      </c>
      <c r="H162" s="106">
        <f>8.96/1.8946</f>
        <v>4.7292304444209865</v>
      </c>
      <c r="I162" s="102">
        <f>ROUND(G162*H162,2)</f>
        <v>2.36</v>
      </c>
      <c r="J162" s="93"/>
    </row>
    <row r="163" spans="2:10" ht="18.75" customHeight="1" x14ac:dyDescent="0.25">
      <c r="B163" s="513" t="s">
        <v>65</v>
      </c>
      <c r="C163" s="514"/>
      <c r="D163" s="514"/>
      <c r="E163" s="514"/>
      <c r="F163" s="514"/>
      <c r="G163" s="514"/>
      <c r="H163" s="514"/>
      <c r="I163" s="103">
        <f>SUM(I162:I162)</f>
        <v>2.36</v>
      </c>
      <c r="J163" s="93"/>
    </row>
    <row r="164" spans="2:10" ht="18.75" customHeight="1" x14ac:dyDescent="0.25">
      <c r="B164" s="521" t="s">
        <v>71</v>
      </c>
      <c r="C164" s="522"/>
      <c r="D164" s="522"/>
      <c r="E164" s="522"/>
      <c r="F164" s="522"/>
      <c r="G164" s="522"/>
      <c r="H164" s="522"/>
      <c r="I164" s="523"/>
      <c r="J164" s="93"/>
    </row>
    <row r="165" spans="2:10" ht="18.75" customHeight="1" x14ac:dyDescent="0.25">
      <c r="B165" s="169" t="s">
        <v>189</v>
      </c>
      <c r="C165" s="171" t="s">
        <v>193</v>
      </c>
      <c r="D165" s="168"/>
      <c r="E165" s="177"/>
      <c r="F165" s="170" t="s">
        <v>74</v>
      </c>
      <c r="G165" s="106">
        <v>1</v>
      </c>
      <c r="H165" s="106">
        <v>42</v>
      </c>
      <c r="I165" s="102">
        <f>ROUND(G165*H165,2)</f>
        <v>42</v>
      </c>
      <c r="J165" s="93"/>
    </row>
    <row r="166" spans="2:10" ht="18.75" customHeight="1" x14ac:dyDescent="0.25">
      <c r="B166" s="513" t="s">
        <v>72</v>
      </c>
      <c r="C166" s="514"/>
      <c r="D166" s="514"/>
      <c r="E166" s="514"/>
      <c r="F166" s="514"/>
      <c r="G166" s="514"/>
      <c r="H166" s="514"/>
      <c r="I166" s="103">
        <f>SUM(I165)</f>
        <v>42</v>
      </c>
      <c r="J166" s="93"/>
    </row>
    <row r="167" spans="2:10" ht="18.75" customHeight="1" x14ac:dyDescent="0.25">
      <c r="B167" s="515"/>
      <c r="C167" s="516"/>
      <c r="D167" s="516"/>
      <c r="E167" s="516"/>
      <c r="F167" s="516"/>
      <c r="G167" s="516"/>
      <c r="H167" s="516"/>
      <c r="I167" s="517"/>
      <c r="J167" s="93"/>
    </row>
    <row r="168" spans="2:10" ht="18.75" customHeight="1" x14ac:dyDescent="0.25">
      <c r="B168" s="508" t="s">
        <v>66</v>
      </c>
      <c r="C168" s="509"/>
      <c r="D168" s="509"/>
      <c r="E168" s="509"/>
      <c r="F168" s="509"/>
      <c r="G168" s="509"/>
      <c r="H168" s="509"/>
      <c r="I168" s="104">
        <f>I163+I166</f>
        <v>44.36</v>
      </c>
      <c r="J168" s="93"/>
    </row>
    <row r="169" spans="2:10" ht="18.75" customHeight="1" x14ac:dyDescent="0.25">
      <c r="B169" s="508" t="s">
        <v>67</v>
      </c>
      <c r="C169" s="509"/>
      <c r="D169" s="509"/>
      <c r="E169" s="509"/>
      <c r="F169" s="509"/>
      <c r="G169" s="509"/>
      <c r="H169" s="509"/>
      <c r="I169" s="104">
        <f>ROUND(I163*$D$14,2)</f>
        <v>2.11</v>
      </c>
      <c r="J169" s="93"/>
    </row>
    <row r="170" spans="2:10" ht="18.75" customHeight="1" x14ac:dyDescent="0.25">
      <c r="B170" s="510" t="s">
        <v>68</v>
      </c>
      <c r="C170" s="511"/>
      <c r="D170" s="511"/>
      <c r="E170" s="511"/>
      <c r="F170" s="511"/>
      <c r="G170" s="511"/>
      <c r="H170" s="511"/>
      <c r="I170" s="105">
        <f>I168+I169</f>
        <v>46.47</v>
      </c>
      <c r="J170" s="93"/>
    </row>
    <row r="171" spans="2:10" ht="18.75" customHeight="1" x14ac:dyDescent="0.25">
      <c r="B171" s="240"/>
      <c r="C171" s="240"/>
      <c r="D171" s="240"/>
      <c r="E171" s="240"/>
      <c r="F171" s="240"/>
      <c r="G171" s="240"/>
      <c r="H171" s="240"/>
      <c r="I171" s="273"/>
      <c r="J171" s="93"/>
    </row>
    <row r="172" spans="2:10" ht="29.25" customHeight="1" x14ac:dyDescent="0.25">
      <c r="B172" s="524" t="s">
        <v>252</v>
      </c>
      <c r="C172" s="525"/>
      <c r="D172" s="525"/>
      <c r="E172" s="525"/>
      <c r="F172" s="525"/>
      <c r="G172" s="525"/>
      <c r="H172" s="525"/>
      <c r="I172" s="526"/>
      <c r="J172" s="93"/>
    </row>
    <row r="173" spans="2:10" ht="18.75" customHeight="1" x14ac:dyDescent="0.25">
      <c r="B173" s="527" t="s">
        <v>69</v>
      </c>
      <c r="C173" s="528"/>
      <c r="D173" s="95">
        <f>I193</f>
        <v>223.31</v>
      </c>
      <c r="E173" s="96"/>
      <c r="F173" s="96"/>
      <c r="G173" s="97"/>
      <c r="H173" s="97"/>
      <c r="I173" s="98" t="s">
        <v>227</v>
      </c>
      <c r="J173" s="93"/>
    </row>
    <row r="174" spans="2:10" ht="18.75" customHeight="1" x14ac:dyDescent="0.25">
      <c r="B174" s="518"/>
      <c r="C174" s="519"/>
      <c r="D174" s="519"/>
      <c r="E174" s="519"/>
      <c r="F174" s="519"/>
      <c r="G174" s="519"/>
      <c r="H174" s="519"/>
      <c r="I174" s="520"/>
      <c r="J174" s="93"/>
    </row>
    <row r="175" spans="2:10" ht="18.75" customHeight="1" x14ac:dyDescent="0.25">
      <c r="B175" s="99" t="s">
        <v>56</v>
      </c>
      <c r="C175" s="100" t="s">
        <v>57</v>
      </c>
      <c r="D175" s="100"/>
      <c r="E175" s="100"/>
      <c r="F175" s="100" t="s">
        <v>58</v>
      </c>
      <c r="G175" s="100" t="s">
        <v>59</v>
      </c>
      <c r="H175" s="100" t="s">
        <v>60</v>
      </c>
      <c r="I175" s="101" t="s">
        <v>61</v>
      </c>
      <c r="J175" s="93"/>
    </row>
    <row r="176" spans="2:10" ht="18.75" customHeight="1" x14ac:dyDescent="0.25">
      <c r="B176" s="521" t="s">
        <v>62</v>
      </c>
      <c r="C176" s="522"/>
      <c r="D176" s="522"/>
      <c r="E176" s="522"/>
      <c r="F176" s="522"/>
      <c r="G176" s="522"/>
      <c r="H176" s="522"/>
      <c r="I176" s="523"/>
      <c r="J176" s="93"/>
    </row>
    <row r="177" spans="2:10" ht="18.75" customHeight="1" x14ac:dyDescent="0.2">
      <c r="B177" s="238" t="s">
        <v>123</v>
      </c>
      <c r="C177" s="237" t="s">
        <v>64</v>
      </c>
      <c r="D177" s="172"/>
      <c r="E177" s="174"/>
      <c r="F177" s="172" t="s">
        <v>63</v>
      </c>
      <c r="G177" s="173">
        <v>2.5</v>
      </c>
      <c r="H177" s="106">
        <f>6.33/1.8946</f>
        <v>3.3410746331679508</v>
      </c>
      <c r="I177" s="102">
        <f>ROUND(G177*H177,2)</f>
        <v>8.35</v>
      </c>
      <c r="J177" s="93"/>
    </row>
    <row r="178" spans="2:10" ht="18.75" customHeight="1" x14ac:dyDescent="0.2">
      <c r="B178" s="175" t="s">
        <v>122</v>
      </c>
      <c r="C178" s="239" t="s">
        <v>121</v>
      </c>
      <c r="D178" s="172"/>
      <c r="E178" s="174"/>
      <c r="F178" s="172" t="s">
        <v>63</v>
      </c>
      <c r="G178" s="173">
        <v>1.5</v>
      </c>
      <c r="H178" s="173">
        <f>8.96/1.8946</f>
        <v>4.7292304444209865</v>
      </c>
      <c r="I178" s="102">
        <f>ROUND(G178*H178,2)</f>
        <v>7.09</v>
      </c>
      <c r="J178" s="93"/>
    </row>
    <row r="179" spans="2:10" ht="18.75" customHeight="1" x14ac:dyDescent="0.25">
      <c r="B179" s="513" t="s">
        <v>65</v>
      </c>
      <c r="C179" s="514"/>
      <c r="D179" s="514"/>
      <c r="E179" s="514"/>
      <c r="F179" s="514"/>
      <c r="G179" s="514"/>
      <c r="H179" s="514"/>
      <c r="I179" s="103">
        <f>SUM(I177:I178)</f>
        <v>15.44</v>
      </c>
      <c r="J179" s="93"/>
    </row>
    <row r="180" spans="2:10" ht="18.75" customHeight="1" x14ac:dyDescent="0.25">
      <c r="B180" s="521" t="s">
        <v>71</v>
      </c>
      <c r="C180" s="522"/>
      <c r="D180" s="522"/>
      <c r="E180" s="522"/>
      <c r="F180" s="522"/>
      <c r="G180" s="522"/>
      <c r="H180" s="522"/>
      <c r="I180" s="523"/>
      <c r="J180" s="93"/>
    </row>
    <row r="181" spans="2:10" s="87" customFormat="1" ht="18.75" customHeight="1" x14ac:dyDescent="0.2">
      <c r="B181" s="290" t="s">
        <v>144</v>
      </c>
      <c r="C181" s="291" t="s">
        <v>145</v>
      </c>
      <c r="D181" s="292"/>
      <c r="E181" s="293"/>
      <c r="F181" s="292" t="s">
        <v>140</v>
      </c>
      <c r="G181" s="294">
        <v>7.1999999999999998E-3</v>
      </c>
      <c r="H181" s="295">
        <v>50</v>
      </c>
      <c r="I181" s="296">
        <f>ROUND(G181*H181,2)</f>
        <v>0.36</v>
      </c>
      <c r="J181" s="114"/>
    </row>
    <row r="182" spans="2:10" s="87" customFormat="1" ht="18.75" customHeight="1" x14ac:dyDescent="0.2">
      <c r="B182" s="297" t="s">
        <v>228</v>
      </c>
      <c r="C182" s="291" t="s">
        <v>229</v>
      </c>
      <c r="D182" s="298"/>
      <c r="E182" s="299"/>
      <c r="F182" s="292" t="s">
        <v>76</v>
      </c>
      <c r="G182" s="295">
        <v>2.5</v>
      </c>
      <c r="H182" s="295">
        <v>17.899999999999999</v>
      </c>
      <c r="I182" s="296">
        <f t="shared" ref="I182:I188" si="4">ROUND(G182*H182,2)</f>
        <v>44.75</v>
      </c>
      <c r="J182" s="114"/>
    </row>
    <row r="183" spans="2:10" s="87" customFormat="1" ht="18.75" customHeight="1" x14ac:dyDescent="0.2">
      <c r="B183" s="297" t="s">
        <v>230</v>
      </c>
      <c r="C183" s="291" t="s">
        <v>231</v>
      </c>
      <c r="D183" s="298"/>
      <c r="E183" s="299"/>
      <c r="F183" s="292" t="s">
        <v>114</v>
      </c>
      <c r="G183" s="295">
        <v>0.49</v>
      </c>
      <c r="H183" s="295">
        <v>0.87</v>
      </c>
      <c r="I183" s="296">
        <f t="shared" si="4"/>
        <v>0.43</v>
      </c>
      <c r="J183" s="114"/>
    </row>
    <row r="184" spans="2:10" s="87" customFormat="1" ht="18.75" customHeight="1" x14ac:dyDescent="0.2">
      <c r="B184" s="290" t="s">
        <v>146</v>
      </c>
      <c r="C184" s="291" t="s">
        <v>147</v>
      </c>
      <c r="D184" s="292"/>
      <c r="E184" s="293"/>
      <c r="F184" s="292" t="s">
        <v>114</v>
      </c>
      <c r="G184" s="295">
        <v>2.0299999999999998</v>
      </c>
      <c r="H184" s="295">
        <v>0.63</v>
      </c>
      <c r="I184" s="296">
        <f t="shared" si="4"/>
        <v>1.28</v>
      </c>
      <c r="J184" s="114"/>
    </row>
    <row r="185" spans="2:10" s="87" customFormat="1" ht="18.75" customHeight="1" x14ac:dyDescent="0.2">
      <c r="B185" s="297" t="s">
        <v>232</v>
      </c>
      <c r="C185" s="291" t="s">
        <v>233</v>
      </c>
      <c r="D185" s="298"/>
      <c r="E185" s="299"/>
      <c r="F185" s="292" t="s">
        <v>74</v>
      </c>
      <c r="G185" s="295">
        <v>1.78</v>
      </c>
      <c r="H185" s="295">
        <v>5.15</v>
      </c>
      <c r="I185" s="296">
        <f t="shared" si="4"/>
        <v>9.17</v>
      </c>
      <c r="J185" s="114"/>
    </row>
    <row r="186" spans="2:10" s="87" customFormat="1" ht="18.75" customHeight="1" x14ac:dyDescent="0.2">
      <c r="B186" s="297" t="s">
        <v>234</v>
      </c>
      <c r="C186" s="291" t="s">
        <v>235</v>
      </c>
      <c r="D186" s="298"/>
      <c r="E186" s="299"/>
      <c r="F186" s="292" t="s">
        <v>74</v>
      </c>
      <c r="G186" s="295">
        <v>0.59</v>
      </c>
      <c r="H186" s="295">
        <v>46.17</v>
      </c>
      <c r="I186" s="296">
        <f t="shared" si="4"/>
        <v>27.24</v>
      </c>
      <c r="J186" s="114"/>
    </row>
    <row r="187" spans="2:10" s="87" customFormat="1" ht="18.75" customHeight="1" x14ac:dyDescent="0.2">
      <c r="B187" s="297" t="s">
        <v>139</v>
      </c>
      <c r="C187" s="291" t="s">
        <v>253</v>
      </c>
      <c r="D187" s="298"/>
      <c r="E187" s="299"/>
      <c r="F187" s="292" t="s">
        <v>74</v>
      </c>
      <c r="G187" s="300">
        <v>1</v>
      </c>
      <c r="H187" s="301">
        <v>26.93</v>
      </c>
      <c r="I187" s="296">
        <f t="shared" si="4"/>
        <v>26.93</v>
      </c>
      <c r="J187" s="114"/>
    </row>
    <row r="188" spans="2:10" ht="18.75" customHeight="1" x14ac:dyDescent="0.2">
      <c r="B188" s="285" t="s">
        <v>236</v>
      </c>
      <c r="C188" s="291" t="s">
        <v>237</v>
      </c>
      <c r="D188" s="291"/>
      <c r="E188" s="291"/>
      <c r="F188" s="292" t="s">
        <v>141</v>
      </c>
      <c r="G188" s="173">
        <v>1</v>
      </c>
      <c r="H188" s="173">
        <v>83.9</v>
      </c>
      <c r="I188" s="102">
        <f t="shared" si="4"/>
        <v>83.9</v>
      </c>
      <c r="J188" s="93"/>
    </row>
    <row r="189" spans="2:10" ht="18.75" customHeight="1" x14ac:dyDescent="0.25">
      <c r="B189" s="513" t="s">
        <v>72</v>
      </c>
      <c r="C189" s="514"/>
      <c r="D189" s="514"/>
      <c r="E189" s="514"/>
      <c r="F189" s="514"/>
      <c r="G189" s="514"/>
      <c r="H189" s="514"/>
      <c r="I189" s="103">
        <f>SUM(I181:J188)</f>
        <v>194.06</v>
      </c>
      <c r="J189" s="93"/>
    </row>
    <row r="190" spans="2:10" ht="18.75" customHeight="1" x14ac:dyDescent="0.25">
      <c r="B190" s="515"/>
      <c r="C190" s="516"/>
      <c r="D190" s="516"/>
      <c r="E190" s="516"/>
      <c r="F190" s="516"/>
      <c r="G190" s="516"/>
      <c r="H190" s="516"/>
      <c r="I190" s="517"/>
      <c r="J190" s="93"/>
    </row>
    <row r="191" spans="2:10" ht="18.75" customHeight="1" x14ac:dyDescent="0.25">
      <c r="B191" s="508" t="s">
        <v>66</v>
      </c>
      <c r="C191" s="509"/>
      <c r="D191" s="509"/>
      <c r="E191" s="509"/>
      <c r="F191" s="509"/>
      <c r="G191" s="509"/>
      <c r="H191" s="509"/>
      <c r="I191" s="104">
        <f>I179+I189</f>
        <v>209.5</v>
      </c>
      <c r="J191" s="93"/>
    </row>
    <row r="192" spans="2:10" ht="18.75" customHeight="1" x14ac:dyDescent="0.25">
      <c r="B192" s="508" t="s">
        <v>67</v>
      </c>
      <c r="C192" s="509"/>
      <c r="D192" s="509"/>
      <c r="E192" s="509"/>
      <c r="F192" s="509"/>
      <c r="G192" s="509"/>
      <c r="H192" s="509"/>
      <c r="I192" s="104">
        <f>ROUND(I179*$D$14,2)</f>
        <v>13.81</v>
      </c>
      <c r="J192" s="93"/>
    </row>
    <row r="193" spans="2:10" ht="18.75" customHeight="1" x14ac:dyDescent="0.25">
      <c r="B193" s="510" t="s">
        <v>68</v>
      </c>
      <c r="C193" s="511"/>
      <c r="D193" s="511"/>
      <c r="E193" s="511"/>
      <c r="F193" s="511"/>
      <c r="G193" s="511"/>
      <c r="H193" s="511"/>
      <c r="I193" s="105">
        <f>I191+I192</f>
        <v>223.31</v>
      </c>
      <c r="J193" s="93"/>
    </row>
    <row r="194" spans="2:10" ht="18" customHeight="1" x14ac:dyDescent="0.25">
      <c r="B194" s="114"/>
      <c r="C194" s="114"/>
      <c r="D194" s="114"/>
      <c r="E194" s="114"/>
      <c r="F194" s="114"/>
      <c r="G194" s="114"/>
      <c r="H194" s="114"/>
      <c r="I194" s="114"/>
      <c r="J194" s="93"/>
    </row>
    <row r="195" spans="2:10" ht="42" customHeight="1" x14ac:dyDescent="0.25">
      <c r="B195" s="524" t="s">
        <v>223</v>
      </c>
      <c r="C195" s="525"/>
      <c r="D195" s="525"/>
      <c r="E195" s="525"/>
      <c r="F195" s="525"/>
      <c r="G195" s="525"/>
      <c r="H195" s="525"/>
      <c r="I195" s="526"/>
    </row>
    <row r="196" spans="2:10" ht="18" customHeight="1" x14ac:dyDescent="0.25">
      <c r="B196" s="527" t="s">
        <v>69</v>
      </c>
      <c r="C196" s="528"/>
      <c r="D196" s="95">
        <f>I221</f>
        <v>120.69</v>
      </c>
      <c r="E196" s="96"/>
      <c r="F196" s="96"/>
      <c r="G196" s="97"/>
      <c r="H196" s="97"/>
      <c r="I196" s="98" t="s">
        <v>120</v>
      </c>
    </row>
    <row r="197" spans="2:10" ht="18" customHeight="1" x14ac:dyDescent="0.25">
      <c r="B197" s="518"/>
      <c r="C197" s="519"/>
      <c r="D197" s="519"/>
      <c r="E197" s="519"/>
      <c r="F197" s="519"/>
      <c r="G197" s="519"/>
      <c r="H197" s="519"/>
      <c r="I197" s="520"/>
    </row>
    <row r="198" spans="2:10" ht="18" customHeight="1" x14ac:dyDescent="0.25">
      <c r="B198" s="99" t="s">
        <v>56</v>
      </c>
      <c r="C198" s="100" t="s">
        <v>57</v>
      </c>
      <c r="D198" s="100"/>
      <c r="E198" s="100"/>
      <c r="F198" s="100" t="s">
        <v>58</v>
      </c>
      <c r="G198" s="100" t="s">
        <v>59</v>
      </c>
      <c r="H198" s="100" t="s">
        <v>60</v>
      </c>
      <c r="I198" s="101" t="s">
        <v>61</v>
      </c>
    </row>
    <row r="199" spans="2:10" ht="18" customHeight="1" x14ac:dyDescent="0.25">
      <c r="B199" s="521" t="s">
        <v>62</v>
      </c>
      <c r="C199" s="522"/>
      <c r="D199" s="522"/>
      <c r="E199" s="522"/>
      <c r="F199" s="522"/>
      <c r="G199" s="522"/>
      <c r="H199" s="522"/>
      <c r="I199" s="523"/>
    </row>
    <row r="200" spans="2:10" ht="18" customHeight="1" x14ac:dyDescent="0.2">
      <c r="B200" s="196" t="s">
        <v>197</v>
      </c>
      <c r="C200" s="195" t="s">
        <v>198</v>
      </c>
      <c r="D200" s="241"/>
      <c r="E200" s="242"/>
      <c r="F200" s="197" t="s">
        <v>63</v>
      </c>
      <c r="G200" s="106">
        <v>1.2</v>
      </c>
      <c r="H200" s="106">
        <f>6.33/1.8946</f>
        <v>3.3410746331679508</v>
      </c>
      <c r="I200" s="106">
        <f>ROUND(G200*H200,2)</f>
        <v>4.01</v>
      </c>
    </row>
    <row r="201" spans="2:10" ht="18" customHeight="1" x14ac:dyDescent="0.2">
      <c r="B201" s="196" t="s">
        <v>199</v>
      </c>
      <c r="C201" s="195" t="s">
        <v>200</v>
      </c>
      <c r="D201" s="241"/>
      <c r="E201" s="242"/>
      <c r="F201" s="197" t="s">
        <v>63</v>
      </c>
      <c r="G201" s="106">
        <v>1.8</v>
      </c>
      <c r="H201" s="106">
        <f>8.96/1.8946</f>
        <v>4.7292304444209865</v>
      </c>
      <c r="I201" s="106">
        <f>ROUND(G201*H201,2)</f>
        <v>8.51</v>
      </c>
    </row>
    <row r="202" spans="2:10" ht="18" customHeight="1" x14ac:dyDescent="0.2">
      <c r="B202" s="175" t="s">
        <v>122</v>
      </c>
      <c r="C202" s="198" t="s">
        <v>121</v>
      </c>
      <c r="D202" s="172"/>
      <c r="E202" s="174"/>
      <c r="F202" s="172" t="s">
        <v>63</v>
      </c>
      <c r="G202" s="106">
        <v>0.8</v>
      </c>
      <c r="H202" s="106">
        <f>8.96/1.8946</f>
        <v>4.7292304444209865</v>
      </c>
      <c r="I202" s="106">
        <f>ROUND(G202*H202,2)</f>
        <v>3.78</v>
      </c>
    </row>
    <row r="203" spans="2:10" ht="18" customHeight="1" x14ac:dyDescent="0.2">
      <c r="B203" s="196" t="s">
        <v>123</v>
      </c>
      <c r="C203" s="195" t="s">
        <v>64</v>
      </c>
      <c r="D203" s="172"/>
      <c r="E203" s="174"/>
      <c r="F203" s="172" t="s">
        <v>63</v>
      </c>
      <c r="G203" s="106">
        <v>0.3</v>
      </c>
      <c r="H203" s="106">
        <f>6.33/1.8946</f>
        <v>3.3410746331679508</v>
      </c>
      <c r="I203" s="106">
        <f>ROUND(G203*H203,2)</f>
        <v>1</v>
      </c>
    </row>
    <row r="204" spans="2:10" ht="18" customHeight="1" x14ac:dyDescent="0.2">
      <c r="B204" s="196" t="s">
        <v>224</v>
      </c>
      <c r="C204" s="195" t="s">
        <v>201</v>
      </c>
      <c r="D204" s="241"/>
      <c r="E204" s="243"/>
      <c r="F204" s="197" t="s">
        <v>63</v>
      </c>
      <c r="G204" s="106">
        <v>0.8</v>
      </c>
      <c r="H204" s="106">
        <f>8.96/1.8946</f>
        <v>4.7292304444209865</v>
      </c>
      <c r="I204" s="106">
        <f>ROUND(G204*H204,2)</f>
        <v>3.78</v>
      </c>
    </row>
    <row r="205" spans="2:10" ht="18" customHeight="1" x14ac:dyDescent="0.25">
      <c r="B205" s="513" t="s">
        <v>65</v>
      </c>
      <c r="C205" s="514"/>
      <c r="D205" s="514"/>
      <c r="E205" s="514"/>
      <c r="F205" s="514"/>
      <c r="G205" s="514"/>
      <c r="H205" s="514"/>
      <c r="I205" s="103">
        <f>SUM(I200:I204)</f>
        <v>21.080000000000002</v>
      </c>
    </row>
    <row r="206" spans="2:10" ht="18" customHeight="1" x14ac:dyDescent="0.25">
      <c r="B206" s="521" t="s">
        <v>71</v>
      </c>
      <c r="C206" s="522"/>
      <c r="D206" s="522"/>
      <c r="E206" s="522"/>
      <c r="F206" s="522"/>
      <c r="G206" s="522"/>
      <c r="H206" s="522"/>
      <c r="I206" s="523"/>
    </row>
    <row r="207" spans="2:10" ht="18" customHeight="1" x14ac:dyDescent="0.2">
      <c r="B207" s="196" t="s">
        <v>202</v>
      </c>
      <c r="C207" s="195" t="s">
        <v>145</v>
      </c>
      <c r="D207" s="241"/>
      <c r="E207" s="243"/>
      <c r="F207" s="197" t="s">
        <v>203</v>
      </c>
      <c r="G207" s="244">
        <f>0.006</f>
        <v>6.0000000000000001E-3</v>
      </c>
      <c r="H207" s="178">
        <v>50</v>
      </c>
      <c r="I207" s="102">
        <f t="shared" ref="I207:I216" si="5">ROUND(G207*H207,2)</f>
        <v>0.3</v>
      </c>
    </row>
    <row r="208" spans="2:10" ht="18" customHeight="1" x14ac:dyDescent="0.2">
      <c r="B208" s="196" t="s">
        <v>204</v>
      </c>
      <c r="C208" s="195" t="s">
        <v>205</v>
      </c>
      <c r="D208" s="241"/>
      <c r="E208" s="243"/>
      <c r="F208" s="197" t="s">
        <v>206</v>
      </c>
      <c r="G208" s="106">
        <v>4</v>
      </c>
      <c r="H208" s="106">
        <v>0.12</v>
      </c>
      <c r="I208" s="102">
        <f t="shared" si="5"/>
        <v>0.48</v>
      </c>
    </row>
    <row r="209" spans="2:9" ht="21" customHeight="1" x14ac:dyDescent="0.2">
      <c r="B209" s="196" t="s">
        <v>207</v>
      </c>
      <c r="C209" s="512" t="s">
        <v>208</v>
      </c>
      <c r="D209" s="512"/>
      <c r="E209" s="243"/>
      <c r="F209" s="197" t="s">
        <v>76</v>
      </c>
      <c r="G209" s="106">
        <v>0.9</v>
      </c>
      <c r="H209" s="106">
        <v>26.5</v>
      </c>
      <c r="I209" s="102">
        <f t="shared" si="5"/>
        <v>23.85</v>
      </c>
    </row>
    <row r="210" spans="2:9" ht="18" customHeight="1" x14ac:dyDescent="0.2">
      <c r="B210" s="196" t="s">
        <v>146</v>
      </c>
      <c r="C210" s="195" t="s">
        <v>209</v>
      </c>
      <c r="D210" s="241"/>
      <c r="E210" s="243"/>
      <c r="F210" s="197" t="s">
        <v>114</v>
      </c>
      <c r="G210" s="106">
        <v>1.2</v>
      </c>
      <c r="H210" s="106">
        <v>0.63</v>
      </c>
      <c r="I210" s="102">
        <f t="shared" si="5"/>
        <v>0.76</v>
      </c>
    </row>
    <row r="211" spans="2:9" ht="18" customHeight="1" x14ac:dyDescent="0.25">
      <c r="B211" s="196" t="s">
        <v>225</v>
      </c>
      <c r="C211" s="512" t="s">
        <v>210</v>
      </c>
      <c r="D211" s="512"/>
      <c r="E211" s="512"/>
      <c r="F211" s="197" t="s">
        <v>211</v>
      </c>
      <c r="G211" s="106">
        <v>0.2</v>
      </c>
      <c r="H211" s="106">
        <v>36.76</v>
      </c>
      <c r="I211" s="102">
        <f t="shared" si="5"/>
        <v>7.35</v>
      </c>
    </row>
    <row r="212" spans="2:9" ht="18" customHeight="1" x14ac:dyDescent="0.2">
      <c r="B212" s="196" t="s">
        <v>212</v>
      </c>
      <c r="C212" s="195" t="s">
        <v>213</v>
      </c>
      <c r="D212" s="241"/>
      <c r="E212" s="243"/>
      <c r="F212" s="197" t="s">
        <v>206</v>
      </c>
      <c r="G212" s="106">
        <v>4</v>
      </c>
      <c r="H212" s="106">
        <v>3.13</v>
      </c>
      <c r="I212" s="102">
        <f t="shared" si="5"/>
        <v>12.52</v>
      </c>
    </row>
    <row r="213" spans="2:9" ht="18" customHeight="1" x14ac:dyDescent="0.2">
      <c r="B213" s="194" t="s">
        <v>214</v>
      </c>
      <c r="C213" s="195" t="s">
        <v>215</v>
      </c>
      <c r="D213" s="241"/>
      <c r="E213" s="243"/>
      <c r="F213" s="197" t="s">
        <v>114</v>
      </c>
      <c r="G213" s="106">
        <v>0.5</v>
      </c>
      <c r="H213" s="106">
        <v>54.69</v>
      </c>
      <c r="I213" s="102">
        <f t="shared" si="5"/>
        <v>27.35</v>
      </c>
    </row>
    <row r="214" spans="2:9" ht="18" customHeight="1" x14ac:dyDescent="0.2">
      <c r="B214" s="196" t="s">
        <v>216</v>
      </c>
      <c r="C214" s="195" t="s">
        <v>217</v>
      </c>
      <c r="D214" s="241"/>
      <c r="E214" s="243"/>
      <c r="F214" s="197" t="s">
        <v>218</v>
      </c>
      <c r="G214" s="106">
        <v>0.3</v>
      </c>
      <c r="H214" s="106">
        <v>19.399999999999999</v>
      </c>
      <c r="I214" s="102">
        <f t="shared" si="5"/>
        <v>5.82</v>
      </c>
    </row>
    <row r="215" spans="2:9" ht="18" customHeight="1" x14ac:dyDescent="0.2">
      <c r="B215" s="196" t="s">
        <v>219</v>
      </c>
      <c r="C215" s="195" t="s">
        <v>220</v>
      </c>
      <c r="D215" s="241"/>
      <c r="E215" s="243"/>
      <c r="F215" s="197" t="s">
        <v>211</v>
      </c>
      <c r="G215" s="106">
        <v>0.04</v>
      </c>
      <c r="H215" s="106">
        <v>9.52</v>
      </c>
      <c r="I215" s="102">
        <f t="shared" si="5"/>
        <v>0.38</v>
      </c>
    </row>
    <row r="216" spans="2:9" ht="18" customHeight="1" x14ac:dyDescent="0.2">
      <c r="B216" s="196" t="s">
        <v>221</v>
      </c>
      <c r="C216" s="195" t="s">
        <v>222</v>
      </c>
      <c r="D216" s="241"/>
      <c r="E216" s="242"/>
      <c r="F216" s="197" t="s">
        <v>206</v>
      </c>
      <c r="G216" s="106">
        <v>1.1000000000000001</v>
      </c>
      <c r="H216" s="106">
        <v>1.76</v>
      </c>
      <c r="I216" s="102">
        <f t="shared" si="5"/>
        <v>1.94</v>
      </c>
    </row>
    <row r="217" spans="2:9" ht="18" customHeight="1" x14ac:dyDescent="0.25">
      <c r="B217" s="513" t="s">
        <v>72</v>
      </c>
      <c r="C217" s="514"/>
      <c r="D217" s="514"/>
      <c r="E217" s="514"/>
      <c r="F217" s="514"/>
      <c r="G217" s="514"/>
      <c r="H217" s="514"/>
      <c r="I217" s="103">
        <f>SUM(I207:I216)</f>
        <v>80.75</v>
      </c>
    </row>
    <row r="218" spans="2:9" ht="18" customHeight="1" x14ac:dyDescent="0.25">
      <c r="B218" s="515"/>
      <c r="C218" s="516"/>
      <c r="D218" s="516"/>
      <c r="E218" s="516"/>
      <c r="F218" s="516"/>
      <c r="G218" s="516"/>
      <c r="H218" s="516"/>
      <c r="I218" s="517"/>
    </row>
    <row r="219" spans="2:9" ht="18" customHeight="1" x14ac:dyDescent="0.25">
      <c r="B219" s="508" t="s">
        <v>66</v>
      </c>
      <c r="C219" s="509"/>
      <c r="D219" s="509"/>
      <c r="E219" s="509"/>
      <c r="F219" s="509"/>
      <c r="G219" s="509"/>
      <c r="H219" s="509"/>
      <c r="I219" s="104">
        <f>I205+I217</f>
        <v>101.83</v>
      </c>
    </row>
    <row r="220" spans="2:9" ht="18" customHeight="1" x14ac:dyDescent="0.25">
      <c r="B220" s="508" t="s">
        <v>67</v>
      </c>
      <c r="C220" s="509"/>
      <c r="D220" s="509"/>
      <c r="E220" s="509"/>
      <c r="F220" s="509"/>
      <c r="G220" s="509"/>
      <c r="H220" s="509"/>
      <c r="I220" s="104">
        <f>ROUND(I205*$D$14,2)</f>
        <v>18.86</v>
      </c>
    </row>
    <row r="221" spans="2:9" ht="18" customHeight="1" x14ac:dyDescent="0.25">
      <c r="B221" s="510" t="s">
        <v>68</v>
      </c>
      <c r="C221" s="511"/>
      <c r="D221" s="511"/>
      <c r="E221" s="511"/>
      <c r="F221" s="511"/>
      <c r="G221" s="511"/>
      <c r="H221" s="511"/>
      <c r="I221" s="105">
        <f>I219+I220</f>
        <v>120.69</v>
      </c>
    </row>
    <row r="222" spans="2:9" ht="18" customHeight="1" x14ac:dyDescent="0.25">
      <c r="B222" s="524" t="s">
        <v>261</v>
      </c>
      <c r="C222" s="525"/>
      <c r="D222" s="525"/>
      <c r="E222" s="525"/>
      <c r="F222" s="525"/>
      <c r="G222" s="525"/>
      <c r="H222" s="525"/>
      <c r="I222" s="526"/>
    </row>
    <row r="223" spans="2:9" ht="18" customHeight="1" x14ac:dyDescent="0.25">
      <c r="B223" s="527" t="s">
        <v>69</v>
      </c>
      <c r="C223" s="528"/>
      <c r="D223" s="95">
        <f>I237</f>
        <v>48.48</v>
      </c>
      <c r="E223" s="96"/>
      <c r="F223" s="96"/>
      <c r="G223" s="97"/>
      <c r="H223" s="97"/>
      <c r="I223" s="98" t="s">
        <v>75</v>
      </c>
    </row>
    <row r="224" spans="2:9" ht="18" customHeight="1" x14ac:dyDescent="0.25">
      <c r="B224" s="518"/>
      <c r="C224" s="519"/>
      <c r="D224" s="519"/>
      <c r="E224" s="519"/>
      <c r="F224" s="519"/>
      <c r="G224" s="519"/>
      <c r="H224" s="519"/>
      <c r="I224" s="520"/>
    </row>
    <row r="225" spans="2:9" ht="18" customHeight="1" x14ac:dyDescent="0.25">
      <c r="B225" s="99" t="s">
        <v>56</v>
      </c>
      <c r="C225" s="100" t="s">
        <v>57</v>
      </c>
      <c r="D225" s="100"/>
      <c r="E225" s="100"/>
      <c r="F225" s="100" t="s">
        <v>58</v>
      </c>
      <c r="G225" s="100" t="s">
        <v>59</v>
      </c>
      <c r="H225" s="100" t="s">
        <v>60</v>
      </c>
      <c r="I225" s="101" t="s">
        <v>61</v>
      </c>
    </row>
    <row r="226" spans="2:9" ht="18" customHeight="1" x14ac:dyDescent="0.25">
      <c r="B226" s="521" t="s">
        <v>62</v>
      </c>
      <c r="C226" s="522"/>
      <c r="D226" s="522"/>
      <c r="E226" s="522"/>
      <c r="F226" s="522"/>
      <c r="G226" s="522"/>
      <c r="H226" s="522"/>
      <c r="I226" s="523"/>
    </row>
    <row r="227" spans="2:9" ht="18" customHeight="1" x14ac:dyDescent="0.25">
      <c r="B227" s="326" t="s">
        <v>123</v>
      </c>
      <c r="C227" s="323" t="s">
        <v>64</v>
      </c>
      <c r="D227" s="176"/>
      <c r="E227" s="177"/>
      <c r="F227" s="327" t="s">
        <v>63</v>
      </c>
      <c r="G227" s="106">
        <v>0.4</v>
      </c>
      <c r="H227" s="106">
        <f>6.33/1.8946</f>
        <v>3.3410746331679508</v>
      </c>
      <c r="I227" s="102">
        <f>ROUND(G227*H227,2)</f>
        <v>1.34</v>
      </c>
    </row>
    <row r="228" spans="2:9" ht="18" customHeight="1" x14ac:dyDescent="0.25">
      <c r="B228" s="326" t="s">
        <v>124</v>
      </c>
      <c r="C228" s="323" t="s">
        <v>73</v>
      </c>
      <c r="D228" s="176"/>
      <c r="E228" s="177"/>
      <c r="F228" s="327" t="s">
        <v>63</v>
      </c>
      <c r="G228" s="106">
        <v>0.4</v>
      </c>
      <c r="H228" s="106">
        <f>9/1.8946</f>
        <v>4.7503430803335798</v>
      </c>
      <c r="I228" s="102">
        <f>ROUND(G228*H228,2)</f>
        <v>1.9</v>
      </c>
    </row>
    <row r="229" spans="2:9" ht="18" customHeight="1" x14ac:dyDescent="0.25">
      <c r="B229" s="513" t="s">
        <v>65</v>
      </c>
      <c r="C229" s="514"/>
      <c r="D229" s="514"/>
      <c r="E229" s="514"/>
      <c r="F229" s="514"/>
      <c r="G229" s="514"/>
      <c r="H229" s="514"/>
      <c r="I229" s="103">
        <f>SUM(I227:I228)</f>
        <v>3.24</v>
      </c>
    </row>
    <row r="230" spans="2:9" ht="18" customHeight="1" x14ac:dyDescent="0.25">
      <c r="B230" s="521" t="s">
        <v>71</v>
      </c>
      <c r="C230" s="522"/>
      <c r="D230" s="522"/>
      <c r="E230" s="522"/>
      <c r="F230" s="522"/>
      <c r="G230" s="522"/>
      <c r="H230" s="522"/>
      <c r="I230" s="523"/>
    </row>
    <row r="231" spans="2:9" ht="18" customHeight="1" x14ac:dyDescent="0.25">
      <c r="B231" s="326" t="s">
        <v>148</v>
      </c>
      <c r="C231" s="519" t="s">
        <v>262</v>
      </c>
      <c r="D231" s="519"/>
      <c r="E231" s="519"/>
      <c r="F231" s="327" t="s">
        <v>74</v>
      </c>
      <c r="G231" s="106">
        <v>1</v>
      </c>
      <c r="H231" s="106">
        <v>36.19</v>
      </c>
      <c r="I231" s="102">
        <f>ROUND(G231*H231,2)</f>
        <v>36.19</v>
      </c>
    </row>
    <row r="232" spans="2:9" ht="18" customHeight="1" x14ac:dyDescent="0.25">
      <c r="B232" s="326" t="s">
        <v>149</v>
      </c>
      <c r="C232" s="512" t="s">
        <v>263</v>
      </c>
      <c r="D232" s="512"/>
      <c r="E232" s="512"/>
      <c r="F232" s="327" t="s">
        <v>74</v>
      </c>
      <c r="G232" s="106">
        <v>1</v>
      </c>
      <c r="H232" s="106">
        <v>6.15</v>
      </c>
      <c r="I232" s="102">
        <f>ROUND(G232*H232,2)</f>
        <v>6.15</v>
      </c>
    </row>
    <row r="233" spans="2:9" ht="18" customHeight="1" x14ac:dyDescent="0.25">
      <c r="B233" s="513" t="s">
        <v>72</v>
      </c>
      <c r="C233" s="514"/>
      <c r="D233" s="514"/>
      <c r="E233" s="514"/>
      <c r="F233" s="514"/>
      <c r="G233" s="514"/>
      <c r="H233" s="514"/>
      <c r="I233" s="103">
        <f>SUM(I231:I232)</f>
        <v>42.339999999999996</v>
      </c>
    </row>
    <row r="234" spans="2:9" ht="18" customHeight="1" x14ac:dyDescent="0.25">
      <c r="B234" s="515"/>
      <c r="C234" s="516"/>
      <c r="D234" s="516"/>
      <c r="E234" s="516"/>
      <c r="F234" s="516"/>
      <c r="G234" s="516"/>
      <c r="H234" s="516"/>
      <c r="I234" s="517"/>
    </row>
    <row r="235" spans="2:9" ht="18" customHeight="1" x14ac:dyDescent="0.25">
      <c r="B235" s="508" t="s">
        <v>66</v>
      </c>
      <c r="C235" s="509"/>
      <c r="D235" s="509"/>
      <c r="E235" s="509"/>
      <c r="F235" s="509"/>
      <c r="G235" s="509"/>
      <c r="H235" s="509"/>
      <c r="I235" s="104">
        <f>I229+I233</f>
        <v>45.58</v>
      </c>
    </row>
    <row r="236" spans="2:9" ht="18" customHeight="1" x14ac:dyDescent="0.25">
      <c r="B236" s="508" t="s">
        <v>67</v>
      </c>
      <c r="C236" s="509"/>
      <c r="D236" s="509"/>
      <c r="E236" s="509"/>
      <c r="F236" s="509"/>
      <c r="G236" s="509"/>
      <c r="H236" s="509"/>
      <c r="I236" s="104">
        <f>ROUND(I229*$D$14,2)</f>
        <v>2.9</v>
      </c>
    </row>
    <row r="237" spans="2:9" ht="18" customHeight="1" x14ac:dyDescent="0.25">
      <c r="B237" s="510" t="s">
        <v>68</v>
      </c>
      <c r="C237" s="511"/>
      <c r="D237" s="511"/>
      <c r="E237" s="511"/>
      <c r="F237" s="511"/>
      <c r="G237" s="511"/>
      <c r="H237" s="511"/>
      <c r="I237" s="105">
        <f>I235+I236</f>
        <v>48.48</v>
      </c>
    </row>
    <row r="238" spans="2:9" ht="18" customHeight="1" x14ac:dyDescent="0.25">
      <c r="B238" s="179"/>
      <c r="C238" s="180"/>
      <c r="D238" s="181"/>
      <c r="E238" s="181"/>
      <c r="F238" s="182"/>
      <c r="G238" s="182"/>
      <c r="H238" s="182"/>
      <c r="I238" s="183"/>
    </row>
    <row r="239" spans="2:9" ht="18" customHeight="1" x14ac:dyDescent="0.25">
      <c r="B239" s="524" t="s">
        <v>264</v>
      </c>
      <c r="C239" s="525"/>
      <c r="D239" s="525"/>
      <c r="E239" s="525"/>
      <c r="F239" s="525"/>
      <c r="G239" s="525"/>
      <c r="H239" s="525"/>
      <c r="I239" s="526"/>
    </row>
    <row r="240" spans="2:9" ht="18" customHeight="1" x14ac:dyDescent="0.25">
      <c r="B240" s="527" t="s">
        <v>69</v>
      </c>
      <c r="C240" s="528"/>
      <c r="D240" s="95">
        <f>I256</f>
        <v>84.34</v>
      </c>
      <c r="E240" s="96"/>
      <c r="F240" s="96"/>
      <c r="G240" s="97"/>
      <c r="H240" s="97"/>
      <c r="I240" s="98" t="s">
        <v>75</v>
      </c>
    </row>
    <row r="241" spans="2:9" ht="18" customHeight="1" x14ac:dyDescent="0.25">
      <c r="B241" s="518"/>
      <c r="C241" s="519"/>
      <c r="D241" s="519"/>
      <c r="E241" s="519"/>
      <c r="F241" s="519"/>
      <c r="G241" s="519"/>
      <c r="H241" s="519"/>
      <c r="I241" s="520"/>
    </row>
    <row r="242" spans="2:9" ht="18" customHeight="1" x14ac:dyDescent="0.25">
      <c r="B242" s="99" t="s">
        <v>56</v>
      </c>
      <c r="C242" s="100" t="s">
        <v>57</v>
      </c>
      <c r="D242" s="100"/>
      <c r="E242" s="100"/>
      <c r="F242" s="100" t="s">
        <v>58</v>
      </c>
      <c r="G242" s="100" t="s">
        <v>59</v>
      </c>
      <c r="H242" s="100" t="s">
        <v>60</v>
      </c>
      <c r="I242" s="101" t="s">
        <v>61</v>
      </c>
    </row>
    <row r="243" spans="2:9" ht="18" customHeight="1" x14ac:dyDescent="0.25">
      <c r="B243" s="521" t="s">
        <v>62</v>
      </c>
      <c r="C243" s="522"/>
      <c r="D243" s="522"/>
      <c r="E243" s="522"/>
      <c r="F243" s="522"/>
      <c r="G243" s="522"/>
      <c r="H243" s="522"/>
      <c r="I243" s="523"/>
    </row>
    <row r="244" spans="2:9" ht="18" customHeight="1" x14ac:dyDescent="0.25">
      <c r="B244" s="326" t="s">
        <v>124</v>
      </c>
      <c r="C244" s="323" t="s">
        <v>73</v>
      </c>
      <c r="D244" s="176"/>
      <c r="E244" s="177"/>
      <c r="F244" s="327" t="s">
        <v>63</v>
      </c>
      <c r="G244" s="106">
        <v>3.5</v>
      </c>
      <c r="H244" s="106">
        <f>9/1.8946</f>
        <v>4.7503430803335798</v>
      </c>
      <c r="I244" s="102">
        <f>ROUND(G244*H244,2)</f>
        <v>16.63</v>
      </c>
    </row>
    <row r="245" spans="2:9" ht="18" customHeight="1" x14ac:dyDescent="0.25">
      <c r="B245" s="326" t="s">
        <v>123</v>
      </c>
      <c r="C245" s="323" t="s">
        <v>64</v>
      </c>
      <c r="D245" s="176"/>
      <c r="E245" s="177"/>
      <c r="F245" s="327" t="s">
        <v>63</v>
      </c>
      <c r="G245" s="106">
        <v>3.5</v>
      </c>
      <c r="H245" s="106">
        <f>6.33/1.8946</f>
        <v>3.3410746331679508</v>
      </c>
      <c r="I245" s="102">
        <f>ROUND(G245*H245,2)</f>
        <v>11.69</v>
      </c>
    </row>
    <row r="246" spans="2:9" ht="18" customHeight="1" x14ac:dyDescent="0.25">
      <c r="B246" s="513" t="s">
        <v>65</v>
      </c>
      <c r="C246" s="514"/>
      <c r="D246" s="514"/>
      <c r="E246" s="514"/>
      <c r="F246" s="514"/>
      <c r="G246" s="514"/>
      <c r="H246" s="514"/>
      <c r="I246" s="103">
        <f>SUM(I244:I245)</f>
        <v>28.32</v>
      </c>
    </row>
    <row r="247" spans="2:9" ht="18" customHeight="1" x14ac:dyDescent="0.25">
      <c r="B247" s="521" t="s">
        <v>71</v>
      </c>
      <c r="C247" s="522"/>
      <c r="D247" s="522"/>
      <c r="E247" s="522"/>
      <c r="F247" s="522"/>
      <c r="G247" s="522"/>
      <c r="H247" s="522"/>
      <c r="I247" s="523"/>
    </row>
    <row r="248" spans="2:9" ht="18" customHeight="1" x14ac:dyDescent="0.25">
      <c r="B248" s="326" t="s">
        <v>150</v>
      </c>
      <c r="C248" s="323" t="s">
        <v>151</v>
      </c>
      <c r="D248" s="323"/>
      <c r="E248" s="177"/>
      <c r="F248" s="327" t="s">
        <v>74</v>
      </c>
      <c r="G248" s="106">
        <v>1</v>
      </c>
      <c r="H248" s="106">
        <v>1.39</v>
      </c>
      <c r="I248" s="102">
        <f>ROUND(G248*H248,2)</f>
        <v>1.39</v>
      </c>
    </row>
    <row r="249" spans="2:9" ht="18" customHeight="1" x14ac:dyDescent="0.25">
      <c r="B249" s="326" t="s">
        <v>152</v>
      </c>
      <c r="C249" s="512" t="s">
        <v>153</v>
      </c>
      <c r="D249" s="512"/>
      <c r="E249" s="177"/>
      <c r="F249" s="327" t="s">
        <v>76</v>
      </c>
      <c r="G249" s="106">
        <v>6</v>
      </c>
      <c r="H249" s="106">
        <v>1.98</v>
      </c>
      <c r="I249" s="102">
        <f>ROUND(G249*H249,2)</f>
        <v>11.88</v>
      </c>
    </row>
    <row r="250" spans="2:9" ht="18" customHeight="1" x14ac:dyDescent="0.25">
      <c r="B250" s="326" t="s">
        <v>265</v>
      </c>
      <c r="C250" s="512" t="s">
        <v>266</v>
      </c>
      <c r="D250" s="512"/>
      <c r="E250" s="512"/>
      <c r="F250" s="327" t="s">
        <v>74</v>
      </c>
      <c r="G250" s="106">
        <v>1</v>
      </c>
      <c r="H250" s="106">
        <v>12.61</v>
      </c>
      <c r="I250" s="102">
        <f>ROUND(G250*H250,2)</f>
        <v>12.61</v>
      </c>
    </row>
    <row r="251" spans="2:9" ht="18" customHeight="1" x14ac:dyDescent="0.25">
      <c r="B251" s="326" t="s">
        <v>267</v>
      </c>
      <c r="C251" s="323" t="s">
        <v>268</v>
      </c>
      <c r="D251" s="323"/>
      <c r="E251" s="177"/>
      <c r="F251" s="327" t="s">
        <v>76</v>
      </c>
      <c r="G251" s="106">
        <v>12</v>
      </c>
      <c r="H251" s="106">
        <v>0.4</v>
      </c>
      <c r="I251" s="102">
        <f>ROUND(G251*H251,2)</f>
        <v>4.8</v>
      </c>
    </row>
    <row r="252" spans="2:9" ht="18" customHeight="1" x14ac:dyDescent="0.25">
      <c r="B252" s="513" t="s">
        <v>72</v>
      </c>
      <c r="C252" s="514"/>
      <c r="D252" s="514"/>
      <c r="E252" s="514"/>
      <c r="F252" s="514"/>
      <c r="G252" s="514"/>
      <c r="H252" s="514"/>
      <c r="I252" s="103">
        <f>SUM(I248:I251)</f>
        <v>30.680000000000003</v>
      </c>
    </row>
    <row r="253" spans="2:9" ht="18" customHeight="1" x14ac:dyDescent="0.25">
      <c r="B253" s="515"/>
      <c r="C253" s="516"/>
      <c r="D253" s="516"/>
      <c r="E253" s="516"/>
      <c r="F253" s="516"/>
      <c r="G253" s="516"/>
      <c r="H253" s="516"/>
      <c r="I253" s="517"/>
    </row>
    <row r="254" spans="2:9" ht="18" customHeight="1" x14ac:dyDescent="0.25">
      <c r="B254" s="508" t="s">
        <v>66</v>
      </c>
      <c r="C254" s="509"/>
      <c r="D254" s="509"/>
      <c r="E254" s="509"/>
      <c r="F254" s="509"/>
      <c r="G254" s="509"/>
      <c r="H254" s="509"/>
      <c r="I254" s="104">
        <f>I246+I252</f>
        <v>59</v>
      </c>
    </row>
    <row r="255" spans="2:9" ht="18" customHeight="1" x14ac:dyDescent="0.25">
      <c r="B255" s="508" t="s">
        <v>67</v>
      </c>
      <c r="C255" s="509"/>
      <c r="D255" s="509"/>
      <c r="E255" s="509"/>
      <c r="F255" s="509"/>
      <c r="G255" s="509"/>
      <c r="H255" s="509"/>
      <c r="I255" s="104">
        <f>ROUND(I246*$D$14,2)</f>
        <v>25.34</v>
      </c>
    </row>
    <row r="256" spans="2:9" ht="18" customHeight="1" x14ac:dyDescent="0.25">
      <c r="B256" s="510" t="s">
        <v>68</v>
      </c>
      <c r="C256" s="511"/>
      <c r="D256" s="511"/>
      <c r="E256" s="511"/>
      <c r="F256" s="511"/>
      <c r="G256" s="511"/>
      <c r="H256" s="511"/>
      <c r="I256" s="105">
        <f>I254+I255</f>
        <v>84.34</v>
      </c>
    </row>
    <row r="257" spans="2:9" ht="18" customHeight="1" x14ac:dyDescent="0.25">
      <c r="B257" s="137"/>
      <c r="C257" s="138"/>
      <c r="D257" s="184"/>
      <c r="E257" s="184"/>
      <c r="F257" s="139"/>
      <c r="G257" s="139"/>
      <c r="H257" s="139"/>
      <c r="I257" s="140"/>
    </row>
    <row r="258" spans="2:9" ht="18" customHeight="1" x14ac:dyDescent="0.25">
      <c r="B258" s="524" t="s">
        <v>81</v>
      </c>
      <c r="C258" s="525"/>
      <c r="D258" s="525"/>
      <c r="E258" s="525"/>
      <c r="F258" s="525"/>
      <c r="G258" s="525"/>
      <c r="H258" s="525"/>
      <c r="I258" s="526"/>
    </row>
    <row r="259" spans="2:9" ht="18" customHeight="1" x14ac:dyDescent="0.25">
      <c r="B259" s="527" t="s">
        <v>69</v>
      </c>
      <c r="C259" s="528"/>
      <c r="D259" s="95">
        <f>I278</f>
        <v>86.08</v>
      </c>
      <c r="E259" s="96"/>
      <c r="F259" s="96"/>
      <c r="G259" s="97"/>
      <c r="H259" s="97"/>
      <c r="I259" s="98" t="s">
        <v>75</v>
      </c>
    </row>
    <row r="260" spans="2:9" ht="18" customHeight="1" x14ac:dyDescent="0.25">
      <c r="B260" s="518"/>
      <c r="C260" s="519"/>
      <c r="D260" s="519"/>
      <c r="E260" s="519"/>
      <c r="F260" s="519"/>
      <c r="G260" s="519"/>
      <c r="H260" s="519"/>
      <c r="I260" s="520"/>
    </row>
    <row r="261" spans="2:9" ht="18" customHeight="1" x14ac:dyDescent="0.25">
      <c r="B261" s="99" t="s">
        <v>56</v>
      </c>
      <c r="C261" s="100" t="s">
        <v>57</v>
      </c>
      <c r="D261" s="100"/>
      <c r="E261" s="100"/>
      <c r="F261" s="100" t="s">
        <v>58</v>
      </c>
      <c r="G261" s="100" t="s">
        <v>59</v>
      </c>
      <c r="H261" s="100" t="s">
        <v>60</v>
      </c>
      <c r="I261" s="101" t="s">
        <v>61</v>
      </c>
    </row>
    <row r="262" spans="2:9" ht="18" customHeight="1" x14ac:dyDescent="0.25">
      <c r="B262" s="521" t="s">
        <v>62</v>
      </c>
      <c r="C262" s="522"/>
      <c r="D262" s="522"/>
      <c r="E262" s="522"/>
      <c r="F262" s="522"/>
      <c r="G262" s="522"/>
      <c r="H262" s="522"/>
      <c r="I262" s="523"/>
    </row>
    <row r="263" spans="2:9" ht="18" customHeight="1" x14ac:dyDescent="0.25">
      <c r="B263" s="326" t="s">
        <v>154</v>
      </c>
      <c r="C263" s="323" t="s">
        <v>155</v>
      </c>
      <c r="D263" s="176"/>
      <c r="E263" s="177"/>
      <c r="F263" s="327" t="s">
        <v>63</v>
      </c>
      <c r="G263" s="106">
        <v>3</v>
      </c>
      <c r="H263" s="106">
        <f>6.95/1.8946</f>
        <v>3.6683204898131532</v>
      </c>
      <c r="I263" s="102">
        <f>ROUND(G263*H263,2)</f>
        <v>11</v>
      </c>
    </row>
    <row r="264" spans="2:9" ht="18" customHeight="1" x14ac:dyDescent="0.25">
      <c r="B264" s="326" t="s">
        <v>124</v>
      </c>
      <c r="C264" s="323" t="s">
        <v>73</v>
      </c>
      <c r="D264" s="176"/>
      <c r="E264" s="177"/>
      <c r="F264" s="327" t="s">
        <v>63</v>
      </c>
      <c r="G264" s="106">
        <v>3</v>
      </c>
      <c r="H264" s="106">
        <f>9/1.8946</f>
        <v>4.7503430803335798</v>
      </c>
      <c r="I264" s="102">
        <f>ROUND(G264*H264,2)</f>
        <v>14.25</v>
      </c>
    </row>
    <row r="265" spans="2:9" ht="18" customHeight="1" x14ac:dyDescent="0.25">
      <c r="B265" s="326" t="s">
        <v>123</v>
      </c>
      <c r="C265" s="323" t="s">
        <v>64</v>
      </c>
      <c r="D265" s="176"/>
      <c r="E265" s="177"/>
      <c r="F265" s="327" t="s">
        <v>63</v>
      </c>
      <c r="G265" s="106">
        <v>2.5</v>
      </c>
      <c r="H265" s="106">
        <f>6.33/1.8946</f>
        <v>3.3410746331679508</v>
      </c>
      <c r="I265" s="102">
        <f>ROUND(G265*H265,2)</f>
        <v>8.35</v>
      </c>
    </row>
    <row r="266" spans="2:9" ht="18" customHeight="1" x14ac:dyDescent="0.25">
      <c r="B266" s="513" t="s">
        <v>65</v>
      </c>
      <c r="C266" s="514"/>
      <c r="D266" s="514"/>
      <c r="E266" s="514"/>
      <c r="F266" s="514"/>
      <c r="G266" s="514"/>
      <c r="H266" s="514"/>
      <c r="I266" s="103">
        <f>SUM(I263:I265)</f>
        <v>33.6</v>
      </c>
    </row>
    <row r="267" spans="2:9" ht="18" customHeight="1" x14ac:dyDescent="0.25">
      <c r="B267" s="521" t="s">
        <v>71</v>
      </c>
      <c r="C267" s="522"/>
      <c r="D267" s="522"/>
      <c r="E267" s="522"/>
      <c r="F267" s="522"/>
      <c r="G267" s="522"/>
      <c r="H267" s="522"/>
      <c r="I267" s="523"/>
    </row>
    <row r="268" spans="2:9" ht="18" customHeight="1" x14ac:dyDescent="0.25">
      <c r="B268" s="297" t="s">
        <v>125</v>
      </c>
      <c r="C268" s="335" t="s">
        <v>79</v>
      </c>
      <c r="D268" s="335"/>
      <c r="E268" s="299"/>
      <c r="F268" s="336" t="s">
        <v>76</v>
      </c>
      <c r="G268" s="337">
        <v>4</v>
      </c>
      <c r="H268" s="337">
        <v>1.42</v>
      </c>
      <c r="I268" s="296">
        <f t="shared" ref="I268:I273" si="6">ROUND(G268*H268,2)</f>
        <v>5.68</v>
      </c>
    </row>
    <row r="269" spans="2:9" ht="18" customHeight="1" x14ac:dyDescent="0.25">
      <c r="B269" s="297" t="s">
        <v>126</v>
      </c>
      <c r="C269" s="335" t="s">
        <v>77</v>
      </c>
      <c r="D269" s="335"/>
      <c r="E269" s="299"/>
      <c r="F269" s="336" t="s">
        <v>74</v>
      </c>
      <c r="G269" s="337">
        <v>1</v>
      </c>
      <c r="H269" s="337">
        <v>4.5</v>
      </c>
      <c r="I269" s="296">
        <f t="shared" si="6"/>
        <v>4.5</v>
      </c>
    </row>
    <row r="270" spans="2:9" ht="18" customHeight="1" x14ac:dyDescent="0.25">
      <c r="B270" s="297" t="s">
        <v>127</v>
      </c>
      <c r="C270" s="531" t="s">
        <v>78</v>
      </c>
      <c r="D270" s="531"/>
      <c r="E270" s="299"/>
      <c r="F270" s="336" t="s">
        <v>74</v>
      </c>
      <c r="G270" s="337">
        <v>0.33</v>
      </c>
      <c r="H270" s="337">
        <v>7.41</v>
      </c>
      <c r="I270" s="296">
        <f t="shared" si="6"/>
        <v>2.4500000000000002</v>
      </c>
    </row>
    <row r="271" spans="2:9" ht="18" customHeight="1" x14ac:dyDescent="0.25">
      <c r="B271" s="326" t="s">
        <v>156</v>
      </c>
      <c r="C271" s="323" t="s">
        <v>157</v>
      </c>
      <c r="D271" s="323"/>
      <c r="E271" s="177"/>
      <c r="F271" s="327" t="s">
        <v>74</v>
      </c>
      <c r="G271" s="106">
        <v>1</v>
      </c>
      <c r="H271" s="106">
        <v>1.71</v>
      </c>
      <c r="I271" s="102">
        <f t="shared" si="6"/>
        <v>1.71</v>
      </c>
    </row>
    <row r="272" spans="2:9" ht="18" customHeight="1" x14ac:dyDescent="0.25">
      <c r="B272" s="326" t="s">
        <v>152</v>
      </c>
      <c r="C272" s="512" t="s">
        <v>153</v>
      </c>
      <c r="D272" s="512"/>
      <c r="E272" s="177"/>
      <c r="F272" s="327" t="s">
        <v>76</v>
      </c>
      <c r="G272" s="106">
        <v>3</v>
      </c>
      <c r="H272" s="106">
        <v>1.98</v>
      </c>
      <c r="I272" s="102">
        <f t="shared" si="6"/>
        <v>5.94</v>
      </c>
    </row>
    <row r="273" spans="2:9" ht="18" customHeight="1" x14ac:dyDescent="0.25">
      <c r="B273" s="326" t="s">
        <v>158</v>
      </c>
      <c r="C273" s="323" t="s">
        <v>159</v>
      </c>
      <c r="D273" s="323"/>
      <c r="E273" s="177"/>
      <c r="F273" s="327" t="s">
        <v>74</v>
      </c>
      <c r="G273" s="106">
        <v>2</v>
      </c>
      <c r="H273" s="106">
        <v>1.07</v>
      </c>
      <c r="I273" s="102">
        <f t="shared" si="6"/>
        <v>2.14</v>
      </c>
    </row>
    <row r="274" spans="2:9" ht="18" customHeight="1" x14ac:dyDescent="0.25">
      <c r="B274" s="513" t="s">
        <v>72</v>
      </c>
      <c r="C274" s="514"/>
      <c r="D274" s="514"/>
      <c r="E274" s="514"/>
      <c r="F274" s="514"/>
      <c r="G274" s="514"/>
      <c r="H274" s="514"/>
      <c r="I274" s="103">
        <f>SUM(I268:I273)</f>
        <v>22.42</v>
      </c>
    </row>
    <row r="275" spans="2:9" ht="18" customHeight="1" x14ac:dyDescent="0.25">
      <c r="B275" s="515"/>
      <c r="C275" s="516"/>
      <c r="D275" s="516"/>
      <c r="E275" s="516"/>
      <c r="F275" s="516"/>
      <c r="G275" s="516"/>
      <c r="H275" s="516"/>
      <c r="I275" s="517"/>
    </row>
    <row r="276" spans="2:9" ht="18" customHeight="1" x14ac:dyDescent="0.25">
      <c r="B276" s="508" t="s">
        <v>66</v>
      </c>
      <c r="C276" s="509"/>
      <c r="D276" s="509"/>
      <c r="E276" s="509"/>
      <c r="F276" s="509"/>
      <c r="G276" s="509"/>
      <c r="H276" s="509"/>
      <c r="I276" s="104">
        <f>I266+I274</f>
        <v>56.02</v>
      </c>
    </row>
    <row r="277" spans="2:9" ht="18" customHeight="1" x14ac:dyDescent="0.25">
      <c r="B277" s="508" t="s">
        <v>67</v>
      </c>
      <c r="C277" s="509"/>
      <c r="D277" s="509"/>
      <c r="E277" s="509"/>
      <c r="F277" s="509"/>
      <c r="G277" s="509"/>
      <c r="H277" s="509"/>
      <c r="I277" s="104">
        <f>ROUND(I266*$D$14,2)</f>
        <v>30.06</v>
      </c>
    </row>
    <row r="278" spans="2:9" ht="18" customHeight="1" x14ac:dyDescent="0.25">
      <c r="B278" s="510" t="s">
        <v>68</v>
      </c>
      <c r="C278" s="511"/>
      <c r="D278" s="511"/>
      <c r="E278" s="511"/>
      <c r="F278" s="511"/>
      <c r="G278" s="511"/>
      <c r="H278" s="511"/>
      <c r="I278" s="105">
        <f>I276+I277</f>
        <v>86.08</v>
      </c>
    </row>
    <row r="279" spans="2:9" ht="18" customHeight="1" x14ac:dyDescent="0.25">
      <c r="B279" s="137"/>
      <c r="C279" s="138"/>
      <c r="D279" s="184"/>
      <c r="E279" s="184"/>
      <c r="F279" s="139"/>
      <c r="G279" s="139"/>
      <c r="H279" s="139"/>
      <c r="I279" s="140"/>
    </row>
    <row r="280" spans="2:9" ht="18" customHeight="1" x14ac:dyDescent="0.25">
      <c r="B280" s="524" t="s">
        <v>160</v>
      </c>
      <c r="C280" s="525"/>
      <c r="D280" s="525"/>
      <c r="E280" s="525"/>
      <c r="F280" s="525"/>
      <c r="G280" s="525"/>
      <c r="H280" s="525"/>
      <c r="I280" s="526"/>
    </row>
    <row r="281" spans="2:9" ht="18" customHeight="1" x14ac:dyDescent="0.25">
      <c r="B281" s="527" t="s">
        <v>69</v>
      </c>
      <c r="C281" s="528"/>
      <c r="D281" s="95">
        <f>I299</f>
        <v>171.27999999999997</v>
      </c>
      <c r="E281" s="96"/>
      <c r="F281" s="96"/>
      <c r="G281" s="97"/>
      <c r="H281" s="97"/>
      <c r="I281" s="98" t="s">
        <v>75</v>
      </c>
    </row>
    <row r="282" spans="2:9" ht="18" customHeight="1" x14ac:dyDescent="0.25">
      <c r="B282" s="518"/>
      <c r="C282" s="519"/>
      <c r="D282" s="519"/>
      <c r="E282" s="519"/>
      <c r="F282" s="519"/>
      <c r="G282" s="519"/>
      <c r="H282" s="519"/>
      <c r="I282" s="520"/>
    </row>
    <row r="283" spans="2:9" ht="18" customHeight="1" x14ac:dyDescent="0.25">
      <c r="B283" s="99" t="s">
        <v>56</v>
      </c>
      <c r="C283" s="100" t="s">
        <v>57</v>
      </c>
      <c r="D283" s="100"/>
      <c r="E283" s="100"/>
      <c r="F283" s="100" t="s">
        <v>58</v>
      </c>
      <c r="G283" s="100" t="s">
        <v>59</v>
      </c>
      <c r="H283" s="100" t="s">
        <v>60</v>
      </c>
      <c r="I283" s="101" t="s">
        <v>61</v>
      </c>
    </row>
    <row r="284" spans="2:9" ht="18" customHeight="1" x14ac:dyDescent="0.25">
      <c r="B284" s="521" t="s">
        <v>62</v>
      </c>
      <c r="C284" s="522"/>
      <c r="D284" s="522"/>
      <c r="E284" s="522"/>
      <c r="F284" s="522"/>
      <c r="G284" s="522"/>
      <c r="H284" s="522"/>
      <c r="I284" s="523"/>
    </row>
    <row r="285" spans="2:9" ht="18" customHeight="1" x14ac:dyDescent="0.25">
      <c r="B285" s="326" t="s">
        <v>124</v>
      </c>
      <c r="C285" s="323" t="s">
        <v>73</v>
      </c>
      <c r="D285" s="176"/>
      <c r="E285" s="177"/>
      <c r="F285" s="327" t="s">
        <v>63</v>
      </c>
      <c r="G285" s="106">
        <v>5</v>
      </c>
      <c r="H285" s="106">
        <f>9/1.8946</f>
        <v>4.7503430803335798</v>
      </c>
      <c r="I285" s="102">
        <f>ROUND(G285*H285,2)</f>
        <v>23.75</v>
      </c>
    </row>
    <row r="286" spans="2:9" ht="18" customHeight="1" x14ac:dyDescent="0.25">
      <c r="B286" s="326" t="s">
        <v>123</v>
      </c>
      <c r="C286" s="323" t="s">
        <v>64</v>
      </c>
      <c r="D286" s="176"/>
      <c r="E286" s="177"/>
      <c r="F286" s="327" t="s">
        <v>63</v>
      </c>
      <c r="G286" s="106">
        <v>4</v>
      </c>
      <c r="H286" s="106">
        <f>6.33/1.8946</f>
        <v>3.3410746331679508</v>
      </c>
      <c r="I286" s="102">
        <f>ROUND(G286*H286,2)</f>
        <v>13.36</v>
      </c>
    </row>
    <row r="287" spans="2:9" ht="18" customHeight="1" x14ac:dyDescent="0.25">
      <c r="B287" s="513" t="s">
        <v>65</v>
      </c>
      <c r="C287" s="514"/>
      <c r="D287" s="514"/>
      <c r="E287" s="514"/>
      <c r="F287" s="514"/>
      <c r="G287" s="514"/>
      <c r="H287" s="514"/>
      <c r="I287" s="103">
        <f>SUM(I285:I286)</f>
        <v>37.11</v>
      </c>
    </row>
    <row r="288" spans="2:9" ht="18" customHeight="1" x14ac:dyDescent="0.25">
      <c r="B288" s="521" t="s">
        <v>71</v>
      </c>
      <c r="C288" s="522"/>
      <c r="D288" s="522"/>
      <c r="E288" s="522"/>
      <c r="F288" s="522"/>
      <c r="G288" s="522"/>
      <c r="H288" s="522"/>
      <c r="I288" s="523"/>
    </row>
    <row r="289" spans="2:9" ht="18" customHeight="1" x14ac:dyDescent="0.25">
      <c r="B289" s="326" t="s">
        <v>161</v>
      </c>
      <c r="C289" s="512" t="s">
        <v>162</v>
      </c>
      <c r="D289" s="512"/>
      <c r="E289" s="512"/>
      <c r="F289" s="327" t="s">
        <v>74</v>
      </c>
      <c r="G289" s="106">
        <v>1</v>
      </c>
      <c r="H289" s="106">
        <v>44.64</v>
      </c>
      <c r="I289" s="102">
        <f t="shared" ref="I289:I294" si="7">ROUND(G289*H289,2)</f>
        <v>44.64</v>
      </c>
    </row>
    <row r="290" spans="2:9" ht="18" customHeight="1" x14ac:dyDescent="0.25">
      <c r="B290" s="326" t="s">
        <v>156</v>
      </c>
      <c r="C290" s="323" t="s">
        <v>157</v>
      </c>
      <c r="D290" s="323"/>
      <c r="E290" s="177"/>
      <c r="F290" s="327" t="s">
        <v>74</v>
      </c>
      <c r="G290" s="106">
        <v>1</v>
      </c>
      <c r="H290" s="106">
        <v>1.71</v>
      </c>
      <c r="I290" s="102">
        <f t="shared" si="7"/>
        <v>1.71</v>
      </c>
    </row>
    <row r="291" spans="2:9" ht="18" customHeight="1" x14ac:dyDescent="0.25">
      <c r="B291" s="326" t="s">
        <v>152</v>
      </c>
      <c r="C291" s="512" t="s">
        <v>153</v>
      </c>
      <c r="D291" s="512"/>
      <c r="E291" s="177"/>
      <c r="F291" s="327" t="s">
        <v>76</v>
      </c>
      <c r="G291" s="106">
        <v>9</v>
      </c>
      <c r="H291" s="106">
        <v>1.98</v>
      </c>
      <c r="I291" s="102">
        <f t="shared" si="7"/>
        <v>17.82</v>
      </c>
    </row>
    <row r="292" spans="2:9" ht="18" customHeight="1" x14ac:dyDescent="0.25">
      <c r="B292" s="326" t="s">
        <v>163</v>
      </c>
      <c r="C292" s="323" t="s">
        <v>164</v>
      </c>
      <c r="D292" s="323"/>
      <c r="E292" s="338"/>
      <c r="F292" s="327" t="s">
        <v>74</v>
      </c>
      <c r="G292" s="106">
        <v>0.15</v>
      </c>
      <c r="H292" s="106">
        <v>5.53</v>
      </c>
      <c r="I292" s="102">
        <f t="shared" si="7"/>
        <v>0.83</v>
      </c>
    </row>
    <row r="293" spans="2:9" ht="18" customHeight="1" x14ac:dyDescent="0.25">
      <c r="B293" s="326" t="s">
        <v>158</v>
      </c>
      <c r="C293" s="323" t="s">
        <v>159</v>
      </c>
      <c r="D293" s="323"/>
      <c r="E293" s="177"/>
      <c r="F293" s="327" t="s">
        <v>74</v>
      </c>
      <c r="G293" s="106">
        <v>2</v>
      </c>
      <c r="H293" s="106">
        <v>1.07</v>
      </c>
      <c r="I293" s="102">
        <f t="shared" si="7"/>
        <v>2.14</v>
      </c>
    </row>
    <row r="294" spans="2:9" ht="18" customHeight="1" x14ac:dyDescent="0.25">
      <c r="B294" s="326" t="s">
        <v>165</v>
      </c>
      <c r="C294" s="512" t="s">
        <v>166</v>
      </c>
      <c r="D294" s="512"/>
      <c r="E294" s="512"/>
      <c r="F294" s="327" t="s">
        <v>76</v>
      </c>
      <c r="G294" s="106">
        <v>17</v>
      </c>
      <c r="H294" s="106">
        <v>1.99</v>
      </c>
      <c r="I294" s="102">
        <f t="shared" si="7"/>
        <v>33.83</v>
      </c>
    </row>
    <row r="295" spans="2:9" ht="18" customHeight="1" x14ac:dyDescent="0.25">
      <c r="B295" s="513" t="s">
        <v>72</v>
      </c>
      <c r="C295" s="514"/>
      <c r="D295" s="514"/>
      <c r="E295" s="514"/>
      <c r="F295" s="514"/>
      <c r="G295" s="514"/>
      <c r="H295" s="514"/>
      <c r="I295" s="103">
        <f>SUM(I289:I294)</f>
        <v>100.97</v>
      </c>
    </row>
    <row r="296" spans="2:9" ht="18" customHeight="1" x14ac:dyDescent="0.25">
      <c r="B296" s="515"/>
      <c r="C296" s="516"/>
      <c r="D296" s="516"/>
      <c r="E296" s="516"/>
      <c r="F296" s="516"/>
      <c r="G296" s="516"/>
      <c r="H296" s="516"/>
      <c r="I296" s="517"/>
    </row>
    <row r="297" spans="2:9" ht="18" customHeight="1" x14ac:dyDescent="0.25">
      <c r="B297" s="508" t="s">
        <v>66</v>
      </c>
      <c r="C297" s="509"/>
      <c r="D297" s="509"/>
      <c r="E297" s="509"/>
      <c r="F297" s="509"/>
      <c r="G297" s="509"/>
      <c r="H297" s="509"/>
      <c r="I297" s="104">
        <f>I287+I295</f>
        <v>138.07999999999998</v>
      </c>
    </row>
    <row r="298" spans="2:9" ht="18" customHeight="1" x14ac:dyDescent="0.25">
      <c r="B298" s="508" t="s">
        <v>67</v>
      </c>
      <c r="C298" s="509"/>
      <c r="D298" s="509"/>
      <c r="E298" s="509"/>
      <c r="F298" s="509"/>
      <c r="G298" s="509"/>
      <c r="H298" s="509"/>
      <c r="I298" s="104">
        <f>ROUND(I287*$D$14,2)</f>
        <v>33.200000000000003</v>
      </c>
    </row>
    <row r="299" spans="2:9" ht="18" customHeight="1" x14ac:dyDescent="0.25">
      <c r="B299" s="510" t="s">
        <v>68</v>
      </c>
      <c r="C299" s="511"/>
      <c r="D299" s="511"/>
      <c r="E299" s="511"/>
      <c r="F299" s="511"/>
      <c r="G299" s="511"/>
      <c r="H299" s="511"/>
      <c r="I299" s="105">
        <f>I297+I298</f>
        <v>171.27999999999997</v>
      </c>
    </row>
    <row r="300" spans="2:9" ht="18" customHeight="1" x14ac:dyDescent="0.25">
      <c r="B300" s="339"/>
      <c r="C300" s="340"/>
      <c r="D300" s="341"/>
      <c r="E300" s="341"/>
      <c r="F300" s="342"/>
      <c r="G300" s="342"/>
      <c r="H300" s="342"/>
      <c r="I300" s="343"/>
    </row>
    <row r="301" spans="2:9" ht="18" customHeight="1" x14ac:dyDescent="0.25">
      <c r="B301" s="524" t="s">
        <v>167</v>
      </c>
      <c r="C301" s="525"/>
      <c r="D301" s="525"/>
      <c r="E301" s="525"/>
      <c r="F301" s="525"/>
      <c r="G301" s="525"/>
      <c r="H301" s="525"/>
      <c r="I301" s="526"/>
    </row>
    <row r="302" spans="2:9" ht="18" customHeight="1" x14ac:dyDescent="0.25">
      <c r="B302" s="527" t="s">
        <v>69</v>
      </c>
      <c r="C302" s="528"/>
      <c r="D302" s="95">
        <f>I322</f>
        <v>98.73</v>
      </c>
      <c r="E302" s="96"/>
      <c r="F302" s="96"/>
      <c r="G302" s="97"/>
      <c r="H302" s="97"/>
      <c r="I302" s="98" t="s">
        <v>75</v>
      </c>
    </row>
    <row r="303" spans="2:9" ht="18" customHeight="1" x14ac:dyDescent="0.25">
      <c r="B303" s="518"/>
      <c r="C303" s="519"/>
      <c r="D303" s="519"/>
      <c r="E303" s="519"/>
      <c r="F303" s="519"/>
      <c r="G303" s="519"/>
      <c r="H303" s="519"/>
      <c r="I303" s="520"/>
    </row>
    <row r="304" spans="2:9" ht="18" customHeight="1" x14ac:dyDescent="0.25">
      <c r="B304" s="99" t="s">
        <v>56</v>
      </c>
      <c r="C304" s="100" t="s">
        <v>57</v>
      </c>
      <c r="D304" s="100"/>
      <c r="E304" s="100"/>
      <c r="F304" s="100" t="s">
        <v>58</v>
      </c>
      <c r="G304" s="100" t="s">
        <v>59</v>
      </c>
      <c r="H304" s="100" t="s">
        <v>60</v>
      </c>
      <c r="I304" s="101" t="s">
        <v>61</v>
      </c>
    </row>
    <row r="305" spans="2:9" ht="18" customHeight="1" x14ac:dyDescent="0.25">
      <c r="B305" s="521" t="s">
        <v>62</v>
      </c>
      <c r="C305" s="522"/>
      <c r="D305" s="522"/>
      <c r="E305" s="522"/>
      <c r="F305" s="522"/>
      <c r="G305" s="522"/>
      <c r="H305" s="522"/>
      <c r="I305" s="523"/>
    </row>
    <row r="306" spans="2:9" ht="18" customHeight="1" x14ac:dyDescent="0.25">
      <c r="B306" s="326" t="s">
        <v>154</v>
      </c>
      <c r="C306" s="323" t="s">
        <v>155</v>
      </c>
      <c r="D306" s="176"/>
      <c r="E306" s="177"/>
      <c r="F306" s="327" t="s">
        <v>63</v>
      </c>
      <c r="G306" s="106">
        <v>3</v>
      </c>
      <c r="H306" s="106">
        <f>6.95/1.8946</f>
        <v>3.6683204898131532</v>
      </c>
      <c r="I306" s="102">
        <f>ROUND(G306*H306,2)</f>
        <v>11</v>
      </c>
    </row>
    <row r="307" spans="2:9" ht="18" customHeight="1" x14ac:dyDescent="0.25">
      <c r="B307" s="326" t="s">
        <v>124</v>
      </c>
      <c r="C307" s="323" t="s">
        <v>73</v>
      </c>
      <c r="D307" s="176"/>
      <c r="E307" s="177"/>
      <c r="F307" s="327" t="s">
        <v>63</v>
      </c>
      <c r="G307" s="106">
        <v>3</v>
      </c>
      <c r="H307" s="106">
        <f>9/1.8946</f>
        <v>4.7503430803335798</v>
      </c>
      <c r="I307" s="102">
        <f>ROUND(G307*H307,2)</f>
        <v>14.25</v>
      </c>
    </row>
    <row r="308" spans="2:9" ht="18" customHeight="1" x14ac:dyDescent="0.25">
      <c r="B308" s="326" t="s">
        <v>123</v>
      </c>
      <c r="C308" s="323" t="s">
        <v>64</v>
      </c>
      <c r="D308" s="176"/>
      <c r="E308" s="177"/>
      <c r="F308" s="327" t="s">
        <v>63</v>
      </c>
      <c r="G308" s="106">
        <v>2.5</v>
      </c>
      <c r="H308" s="106">
        <f>6.33/1.8946</f>
        <v>3.3410746331679508</v>
      </c>
      <c r="I308" s="102">
        <f>ROUND(G308*H308,2)</f>
        <v>8.35</v>
      </c>
    </row>
    <row r="309" spans="2:9" ht="18" customHeight="1" x14ac:dyDescent="0.25">
      <c r="B309" s="513" t="s">
        <v>65</v>
      </c>
      <c r="C309" s="514"/>
      <c r="D309" s="514"/>
      <c r="E309" s="514"/>
      <c r="F309" s="514"/>
      <c r="G309" s="514"/>
      <c r="H309" s="514"/>
      <c r="I309" s="103">
        <f>SUM(I306:I308)</f>
        <v>33.6</v>
      </c>
    </row>
    <row r="310" spans="2:9" ht="18" customHeight="1" x14ac:dyDescent="0.25">
      <c r="B310" s="521" t="s">
        <v>71</v>
      </c>
      <c r="C310" s="522"/>
      <c r="D310" s="522"/>
      <c r="E310" s="522"/>
      <c r="F310" s="522"/>
      <c r="G310" s="522"/>
      <c r="H310" s="522"/>
      <c r="I310" s="523"/>
    </row>
    <row r="311" spans="2:9" ht="25.5" customHeight="1" x14ac:dyDescent="0.25">
      <c r="B311" s="326" t="s">
        <v>168</v>
      </c>
      <c r="C311" s="512" t="s">
        <v>169</v>
      </c>
      <c r="D311" s="512"/>
      <c r="E311" s="512"/>
      <c r="F311" s="327" t="s">
        <v>76</v>
      </c>
      <c r="G311" s="106">
        <v>12</v>
      </c>
      <c r="H311" s="106">
        <v>1.38</v>
      </c>
      <c r="I311" s="102">
        <f t="shared" ref="I311:I317" si="8">ROUND(G311*H311,2)</f>
        <v>16.559999999999999</v>
      </c>
    </row>
    <row r="312" spans="2:9" ht="27.75" customHeight="1" x14ac:dyDescent="0.25">
      <c r="B312" s="326" t="s">
        <v>156</v>
      </c>
      <c r="C312" s="323" t="s">
        <v>157</v>
      </c>
      <c r="D312" s="323"/>
      <c r="E312" s="177"/>
      <c r="F312" s="327" t="s">
        <v>74</v>
      </c>
      <c r="G312" s="106">
        <v>1</v>
      </c>
      <c r="H312" s="106">
        <v>1.71</v>
      </c>
      <c r="I312" s="102">
        <f t="shared" si="8"/>
        <v>1.71</v>
      </c>
    </row>
    <row r="313" spans="2:9" ht="18" customHeight="1" x14ac:dyDescent="0.25">
      <c r="B313" s="326" t="s">
        <v>152</v>
      </c>
      <c r="C313" s="512" t="s">
        <v>153</v>
      </c>
      <c r="D313" s="512"/>
      <c r="E313" s="177"/>
      <c r="F313" s="327" t="s">
        <v>76</v>
      </c>
      <c r="G313" s="106">
        <v>3</v>
      </c>
      <c r="H313" s="106">
        <v>1.98</v>
      </c>
      <c r="I313" s="102">
        <f t="shared" si="8"/>
        <v>5.94</v>
      </c>
    </row>
    <row r="314" spans="2:9" ht="18" customHeight="1" x14ac:dyDescent="0.25">
      <c r="B314" s="326" t="s">
        <v>163</v>
      </c>
      <c r="C314" s="512" t="s">
        <v>164</v>
      </c>
      <c r="D314" s="512"/>
      <c r="E314" s="512"/>
      <c r="F314" s="327" t="s">
        <v>74</v>
      </c>
      <c r="G314" s="106">
        <v>0.15</v>
      </c>
      <c r="H314" s="106">
        <v>5.53</v>
      </c>
      <c r="I314" s="102">
        <f t="shared" si="8"/>
        <v>0.83</v>
      </c>
    </row>
    <row r="315" spans="2:9" ht="18" customHeight="1" x14ac:dyDescent="0.25">
      <c r="B315" s="326" t="s">
        <v>158</v>
      </c>
      <c r="C315" s="323" t="s">
        <v>159</v>
      </c>
      <c r="D315" s="323"/>
      <c r="E315" s="177"/>
      <c r="F315" s="327" t="s">
        <v>74</v>
      </c>
      <c r="G315" s="106">
        <v>2</v>
      </c>
      <c r="H315" s="106">
        <v>1.07</v>
      </c>
      <c r="I315" s="102">
        <f t="shared" si="8"/>
        <v>2.14</v>
      </c>
    </row>
    <row r="316" spans="2:9" ht="18" customHeight="1" x14ac:dyDescent="0.25">
      <c r="B316" s="326" t="s">
        <v>150</v>
      </c>
      <c r="C316" s="323" t="s">
        <v>151</v>
      </c>
      <c r="D316" s="323"/>
      <c r="E316" s="177"/>
      <c r="F316" s="327" t="s">
        <v>74</v>
      </c>
      <c r="G316" s="106">
        <v>1</v>
      </c>
      <c r="H316" s="106">
        <v>1.39</v>
      </c>
      <c r="I316" s="102">
        <f t="shared" si="8"/>
        <v>1.39</v>
      </c>
    </row>
    <row r="317" spans="2:9" ht="18" customHeight="1" x14ac:dyDescent="0.25">
      <c r="B317" s="326" t="s">
        <v>170</v>
      </c>
      <c r="C317" s="512" t="s">
        <v>171</v>
      </c>
      <c r="D317" s="512"/>
      <c r="E317" s="512"/>
      <c r="F317" s="327" t="s">
        <v>74</v>
      </c>
      <c r="G317" s="106">
        <v>1</v>
      </c>
      <c r="H317" s="106">
        <v>6.5</v>
      </c>
      <c r="I317" s="102">
        <f t="shared" si="8"/>
        <v>6.5</v>
      </c>
    </row>
    <row r="318" spans="2:9" ht="18" customHeight="1" x14ac:dyDescent="0.25">
      <c r="B318" s="513" t="s">
        <v>72</v>
      </c>
      <c r="C318" s="514"/>
      <c r="D318" s="514"/>
      <c r="E318" s="514"/>
      <c r="F318" s="514"/>
      <c r="G318" s="514"/>
      <c r="H318" s="514"/>
      <c r="I318" s="103">
        <f>SUM(I311:I317)</f>
        <v>35.07</v>
      </c>
    </row>
    <row r="319" spans="2:9" ht="18" customHeight="1" x14ac:dyDescent="0.25">
      <c r="B319" s="515"/>
      <c r="C319" s="516"/>
      <c r="D319" s="516"/>
      <c r="E319" s="516"/>
      <c r="F319" s="516"/>
      <c r="G319" s="516"/>
      <c r="H319" s="516"/>
      <c r="I319" s="517"/>
    </row>
    <row r="320" spans="2:9" ht="18" customHeight="1" x14ac:dyDescent="0.25">
      <c r="B320" s="508" t="s">
        <v>66</v>
      </c>
      <c r="C320" s="509"/>
      <c r="D320" s="509"/>
      <c r="E320" s="509"/>
      <c r="F320" s="509"/>
      <c r="G320" s="509"/>
      <c r="H320" s="509"/>
      <c r="I320" s="104">
        <f>I309+I318</f>
        <v>68.67</v>
      </c>
    </row>
    <row r="321" spans="2:9" ht="18" customHeight="1" x14ac:dyDescent="0.25">
      <c r="B321" s="508" t="s">
        <v>67</v>
      </c>
      <c r="C321" s="509"/>
      <c r="D321" s="509"/>
      <c r="E321" s="509"/>
      <c r="F321" s="509"/>
      <c r="G321" s="509"/>
      <c r="H321" s="509"/>
      <c r="I321" s="104">
        <f>ROUND(I309*$D$14,2)</f>
        <v>30.06</v>
      </c>
    </row>
    <row r="322" spans="2:9" ht="18" customHeight="1" x14ac:dyDescent="0.25">
      <c r="B322" s="510" t="s">
        <v>68</v>
      </c>
      <c r="C322" s="511"/>
      <c r="D322" s="511"/>
      <c r="E322" s="511"/>
      <c r="F322" s="511"/>
      <c r="G322" s="511"/>
      <c r="H322" s="511"/>
      <c r="I322" s="105">
        <f>I320+I321</f>
        <v>98.73</v>
      </c>
    </row>
    <row r="323" spans="2:9" ht="18" customHeight="1" x14ac:dyDescent="0.25">
      <c r="B323" s="529"/>
      <c r="C323" s="530"/>
      <c r="D323" s="530"/>
      <c r="E323" s="530"/>
      <c r="F323" s="530"/>
      <c r="G323" s="530"/>
      <c r="H323" s="530"/>
      <c r="I323" s="185"/>
    </row>
    <row r="324" spans="2:9" ht="18" customHeight="1" x14ac:dyDescent="0.25">
      <c r="B324" s="524" t="s">
        <v>172</v>
      </c>
      <c r="C324" s="525"/>
      <c r="D324" s="525"/>
      <c r="E324" s="525"/>
      <c r="F324" s="525"/>
      <c r="G324" s="525"/>
      <c r="H324" s="525"/>
      <c r="I324" s="526"/>
    </row>
    <row r="325" spans="2:9" ht="18" customHeight="1" x14ac:dyDescent="0.25">
      <c r="B325" s="527" t="s">
        <v>69</v>
      </c>
      <c r="C325" s="528"/>
      <c r="D325" s="95">
        <f>I345</f>
        <v>109.5</v>
      </c>
      <c r="E325" s="96"/>
      <c r="F325" s="96"/>
      <c r="G325" s="97"/>
      <c r="H325" s="97"/>
      <c r="I325" s="98" t="s">
        <v>75</v>
      </c>
    </row>
    <row r="326" spans="2:9" ht="18" customHeight="1" x14ac:dyDescent="0.25">
      <c r="B326" s="518"/>
      <c r="C326" s="519"/>
      <c r="D326" s="519"/>
      <c r="E326" s="519"/>
      <c r="F326" s="519"/>
      <c r="G326" s="519"/>
      <c r="H326" s="519"/>
      <c r="I326" s="520"/>
    </row>
    <row r="327" spans="2:9" ht="18" customHeight="1" x14ac:dyDescent="0.25">
      <c r="B327" s="99" t="s">
        <v>56</v>
      </c>
      <c r="C327" s="100" t="s">
        <v>57</v>
      </c>
      <c r="D327" s="100"/>
      <c r="E327" s="100"/>
      <c r="F327" s="100" t="s">
        <v>58</v>
      </c>
      <c r="G327" s="100" t="s">
        <v>59</v>
      </c>
      <c r="H327" s="100" t="s">
        <v>60</v>
      </c>
      <c r="I327" s="101" t="s">
        <v>61</v>
      </c>
    </row>
    <row r="328" spans="2:9" ht="18" customHeight="1" x14ac:dyDescent="0.25">
      <c r="B328" s="521" t="s">
        <v>62</v>
      </c>
      <c r="C328" s="522"/>
      <c r="D328" s="522"/>
      <c r="E328" s="522"/>
      <c r="F328" s="522"/>
      <c r="G328" s="522"/>
      <c r="H328" s="522"/>
      <c r="I328" s="523"/>
    </row>
    <row r="329" spans="2:9" ht="18" customHeight="1" x14ac:dyDescent="0.25">
      <c r="B329" s="326" t="s">
        <v>154</v>
      </c>
      <c r="C329" s="323" t="s">
        <v>155</v>
      </c>
      <c r="D329" s="176"/>
      <c r="E329" s="177"/>
      <c r="F329" s="327" t="s">
        <v>63</v>
      </c>
      <c r="G329" s="106">
        <v>3</v>
      </c>
      <c r="H329" s="106">
        <f>6.95/1.8946</f>
        <v>3.6683204898131532</v>
      </c>
      <c r="I329" s="102">
        <f>ROUND(G329*H329,2)</f>
        <v>11</v>
      </c>
    </row>
    <row r="330" spans="2:9" ht="18" customHeight="1" x14ac:dyDescent="0.25">
      <c r="B330" s="326" t="s">
        <v>124</v>
      </c>
      <c r="C330" s="323" t="s">
        <v>73</v>
      </c>
      <c r="D330" s="176"/>
      <c r="E330" s="177"/>
      <c r="F330" s="327" t="s">
        <v>63</v>
      </c>
      <c r="G330" s="106">
        <v>3</v>
      </c>
      <c r="H330" s="106">
        <f>9/1.8946</f>
        <v>4.7503430803335798</v>
      </c>
      <c r="I330" s="102">
        <f>ROUND(G330*H330,2)</f>
        <v>14.25</v>
      </c>
    </row>
    <row r="331" spans="2:9" ht="18" customHeight="1" x14ac:dyDescent="0.25">
      <c r="B331" s="326" t="s">
        <v>123</v>
      </c>
      <c r="C331" s="323" t="s">
        <v>64</v>
      </c>
      <c r="D331" s="176"/>
      <c r="E331" s="177"/>
      <c r="F331" s="327" t="s">
        <v>63</v>
      </c>
      <c r="G331" s="106">
        <v>2.5</v>
      </c>
      <c r="H331" s="106">
        <f>6.33/1.8946</f>
        <v>3.3410746331679508</v>
      </c>
      <c r="I331" s="102">
        <f>ROUND(G331*H331,2)</f>
        <v>8.35</v>
      </c>
    </row>
    <row r="332" spans="2:9" ht="18" customHeight="1" x14ac:dyDescent="0.25">
      <c r="B332" s="513" t="s">
        <v>65</v>
      </c>
      <c r="C332" s="514"/>
      <c r="D332" s="514"/>
      <c r="E332" s="514"/>
      <c r="F332" s="514"/>
      <c r="G332" s="514"/>
      <c r="H332" s="514"/>
      <c r="I332" s="103">
        <f>SUM(I329:I331)</f>
        <v>33.6</v>
      </c>
    </row>
    <row r="333" spans="2:9" ht="18" customHeight="1" x14ac:dyDescent="0.25">
      <c r="B333" s="521" t="s">
        <v>71</v>
      </c>
      <c r="C333" s="522"/>
      <c r="D333" s="522"/>
      <c r="E333" s="522"/>
      <c r="F333" s="522"/>
      <c r="G333" s="522"/>
      <c r="H333" s="522"/>
      <c r="I333" s="523"/>
    </row>
    <row r="334" spans="2:9" ht="18" customHeight="1" x14ac:dyDescent="0.25">
      <c r="B334" s="326" t="s">
        <v>173</v>
      </c>
      <c r="C334" s="512" t="s">
        <v>174</v>
      </c>
      <c r="D334" s="512"/>
      <c r="E334" s="512"/>
      <c r="F334" s="327" t="s">
        <v>76</v>
      </c>
      <c r="G334" s="106">
        <v>12</v>
      </c>
      <c r="H334" s="106">
        <v>1.99</v>
      </c>
      <c r="I334" s="102">
        <f t="shared" ref="I334:I340" si="9">ROUND(G334*H334,2)</f>
        <v>23.88</v>
      </c>
    </row>
    <row r="335" spans="2:9" ht="18" customHeight="1" x14ac:dyDescent="0.25">
      <c r="B335" s="326" t="s">
        <v>156</v>
      </c>
      <c r="C335" s="323" t="s">
        <v>157</v>
      </c>
      <c r="D335" s="323"/>
      <c r="E335" s="177"/>
      <c r="F335" s="327" t="s">
        <v>74</v>
      </c>
      <c r="G335" s="106">
        <v>1</v>
      </c>
      <c r="H335" s="106">
        <v>1.71</v>
      </c>
      <c r="I335" s="102">
        <f t="shared" si="9"/>
        <v>1.71</v>
      </c>
    </row>
    <row r="336" spans="2:9" ht="18" customHeight="1" x14ac:dyDescent="0.25">
      <c r="B336" s="326" t="s">
        <v>152</v>
      </c>
      <c r="C336" s="512" t="s">
        <v>153</v>
      </c>
      <c r="D336" s="512"/>
      <c r="E336" s="177"/>
      <c r="F336" s="327" t="s">
        <v>76</v>
      </c>
      <c r="G336" s="106">
        <v>3</v>
      </c>
      <c r="H336" s="106">
        <v>1.98</v>
      </c>
      <c r="I336" s="102">
        <f t="shared" si="9"/>
        <v>5.94</v>
      </c>
    </row>
    <row r="337" spans="2:9" ht="18" customHeight="1" x14ac:dyDescent="0.25">
      <c r="B337" s="326" t="s">
        <v>163</v>
      </c>
      <c r="C337" s="512" t="s">
        <v>164</v>
      </c>
      <c r="D337" s="512"/>
      <c r="E337" s="512"/>
      <c r="F337" s="327" t="s">
        <v>74</v>
      </c>
      <c r="G337" s="106">
        <v>0.15</v>
      </c>
      <c r="H337" s="106">
        <v>5.53</v>
      </c>
      <c r="I337" s="102">
        <f t="shared" si="9"/>
        <v>0.83</v>
      </c>
    </row>
    <row r="338" spans="2:9" ht="18" customHeight="1" x14ac:dyDescent="0.25">
      <c r="B338" s="326" t="s">
        <v>158</v>
      </c>
      <c r="C338" s="323" t="s">
        <v>159</v>
      </c>
      <c r="D338" s="323"/>
      <c r="E338" s="177"/>
      <c r="F338" s="327" t="s">
        <v>74</v>
      </c>
      <c r="G338" s="106">
        <v>2</v>
      </c>
      <c r="H338" s="106">
        <v>1.07</v>
      </c>
      <c r="I338" s="102">
        <f t="shared" si="9"/>
        <v>2.14</v>
      </c>
    </row>
    <row r="339" spans="2:9" ht="18" customHeight="1" x14ac:dyDescent="0.25">
      <c r="B339" s="326" t="s">
        <v>150</v>
      </c>
      <c r="C339" s="323" t="s">
        <v>151</v>
      </c>
      <c r="D339" s="323"/>
      <c r="E339" s="177"/>
      <c r="F339" s="327" t="s">
        <v>74</v>
      </c>
      <c r="G339" s="106">
        <v>1</v>
      </c>
      <c r="H339" s="106">
        <v>1.39</v>
      </c>
      <c r="I339" s="102">
        <f t="shared" si="9"/>
        <v>1.39</v>
      </c>
    </row>
    <row r="340" spans="2:9" ht="18" customHeight="1" x14ac:dyDescent="0.25">
      <c r="B340" s="326" t="s">
        <v>175</v>
      </c>
      <c r="C340" s="512" t="s">
        <v>176</v>
      </c>
      <c r="D340" s="512"/>
      <c r="E340" s="512"/>
      <c r="F340" s="327" t="s">
        <v>74</v>
      </c>
      <c r="G340" s="106">
        <v>1</v>
      </c>
      <c r="H340" s="106">
        <v>9.9499999999999993</v>
      </c>
      <c r="I340" s="102">
        <f t="shared" si="9"/>
        <v>9.9499999999999993</v>
      </c>
    </row>
    <row r="341" spans="2:9" ht="18" customHeight="1" x14ac:dyDescent="0.25">
      <c r="B341" s="513" t="s">
        <v>72</v>
      </c>
      <c r="C341" s="514"/>
      <c r="D341" s="514"/>
      <c r="E341" s="514"/>
      <c r="F341" s="514"/>
      <c r="G341" s="514"/>
      <c r="H341" s="514"/>
      <c r="I341" s="103">
        <f>SUM(I334:I340)</f>
        <v>45.84</v>
      </c>
    </row>
    <row r="342" spans="2:9" ht="18" customHeight="1" x14ac:dyDescent="0.25">
      <c r="B342" s="515"/>
      <c r="C342" s="516"/>
      <c r="D342" s="516"/>
      <c r="E342" s="516"/>
      <c r="F342" s="516"/>
      <c r="G342" s="516"/>
      <c r="H342" s="516"/>
      <c r="I342" s="517"/>
    </row>
    <row r="343" spans="2:9" ht="18" customHeight="1" x14ac:dyDescent="0.25">
      <c r="B343" s="508" t="s">
        <v>66</v>
      </c>
      <c r="C343" s="509"/>
      <c r="D343" s="509"/>
      <c r="E343" s="509"/>
      <c r="F343" s="509"/>
      <c r="G343" s="509"/>
      <c r="H343" s="509"/>
      <c r="I343" s="104">
        <f>I332+I341</f>
        <v>79.44</v>
      </c>
    </row>
    <row r="344" spans="2:9" ht="18" customHeight="1" x14ac:dyDescent="0.25">
      <c r="B344" s="508" t="s">
        <v>67</v>
      </c>
      <c r="C344" s="509"/>
      <c r="D344" s="509"/>
      <c r="E344" s="509"/>
      <c r="F344" s="509"/>
      <c r="G344" s="509"/>
      <c r="H344" s="509"/>
      <c r="I344" s="104">
        <f>ROUND(I332*$D$14,2)</f>
        <v>30.06</v>
      </c>
    </row>
    <row r="345" spans="2:9" ht="18" customHeight="1" x14ac:dyDescent="0.25">
      <c r="B345" s="510" t="s">
        <v>68</v>
      </c>
      <c r="C345" s="511"/>
      <c r="D345" s="511"/>
      <c r="E345" s="511"/>
      <c r="F345" s="511"/>
      <c r="G345" s="511"/>
      <c r="H345" s="511"/>
      <c r="I345" s="105">
        <f>I343+I344</f>
        <v>109.5</v>
      </c>
    </row>
    <row r="346" spans="2:9" ht="18" customHeight="1" x14ac:dyDescent="0.25">
      <c r="B346" s="137"/>
      <c r="C346" s="138"/>
      <c r="D346" s="184"/>
      <c r="E346" s="184"/>
      <c r="F346" s="139"/>
      <c r="G346" s="139"/>
      <c r="H346" s="139"/>
      <c r="I346" s="140"/>
    </row>
    <row r="347" spans="2:9" ht="18" customHeight="1" x14ac:dyDescent="0.25">
      <c r="B347" s="524" t="s">
        <v>115</v>
      </c>
      <c r="C347" s="525"/>
      <c r="D347" s="525"/>
      <c r="E347" s="525"/>
      <c r="F347" s="525"/>
      <c r="G347" s="525"/>
      <c r="H347" s="525"/>
      <c r="I347" s="526"/>
    </row>
    <row r="348" spans="2:9" ht="18" customHeight="1" x14ac:dyDescent="0.25">
      <c r="B348" s="527" t="s">
        <v>69</v>
      </c>
      <c r="C348" s="528"/>
      <c r="D348" s="95">
        <f>I368</f>
        <v>100.42000000000002</v>
      </c>
      <c r="E348" s="96"/>
      <c r="F348" s="96"/>
      <c r="G348" s="97"/>
      <c r="H348" s="97"/>
      <c r="I348" s="98" t="s">
        <v>75</v>
      </c>
    </row>
    <row r="349" spans="2:9" ht="18" customHeight="1" x14ac:dyDescent="0.25">
      <c r="B349" s="518"/>
      <c r="C349" s="519"/>
      <c r="D349" s="519"/>
      <c r="E349" s="519"/>
      <c r="F349" s="519"/>
      <c r="G349" s="519"/>
      <c r="H349" s="519"/>
      <c r="I349" s="520"/>
    </row>
    <row r="350" spans="2:9" ht="18" customHeight="1" x14ac:dyDescent="0.25">
      <c r="B350" s="99" t="s">
        <v>56</v>
      </c>
      <c r="C350" s="100" t="s">
        <v>57</v>
      </c>
      <c r="D350" s="100"/>
      <c r="E350" s="100"/>
      <c r="F350" s="100" t="s">
        <v>58</v>
      </c>
      <c r="G350" s="100" t="s">
        <v>59</v>
      </c>
      <c r="H350" s="100" t="s">
        <v>60</v>
      </c>
      <c r="I350" s="101" t="s">
        <v>61</v>
      </c>
    </row>
    <row r="351" spans="2:9" ht="18" customHeight="1" x14ac:dyDescent="0.25">
      <c r="B351" s="521" t="s">
        <v>62</v>
      </c>
      <c r="C351" s="522"/>
      <c r="D351" s="522"/>
      <c r="E351" s="522"/>
      <c r="F351" s="522"/>
      <c r="G351" s="522"/>
      <c r="H351" s="522"/>
      <c r="I351" s="523"/>
    </row>
    <row r="352" spans="2:9" ht="18" customHeight="1" x14ac:dyDescent="0.25">
      <c r="B352" s="326" t="s">
        <v>154</v>
      </c>
      <c r="C352" s="323" t="s">
        <v>155</v>
      </c>
      <c r="D352" s="176"/>
      <c r="E352" s="177"/>
      <c r="F352" s="327" t="s">
        <v>63</v>
      </c>
      <c r="G352" s="106">
        <v>3</v>
      </c>
      <c r="H352" s="106">
        <f>6.95/1.8946</f>
        <v>3.6683204898131532</v>
      </c>
      <c r="I352" s="102">
        <f>ROUND(G352*H352,2)</f>
        <v>11</v>
      </c>
    </row>
    <row r="353" spans="2:9" ht="18" customHeight="1" x14ac:dyDescent="0.25">
      <c r="B353" s="326" t="s">
        <v>124</v>
      </c>
      <c r="C353" s="323" t="s">
        <v>73</v>
      </c>
      <c r="D353" s="176"/>
      <c r="E353" s="177"/>
      <c r="F353" s="327" t="s">
        <v>63</v>
      </c>
      <c r="G353" s="106">
        <v>3</v>
      </c>
      <c r="H353" s="106">
        <f>9/1.8946</f>
        <v>4.7503430803335798</v>
      </c>
      <c r="I353" s="102">
        <f>ROUND(G353*H353,2)</f>
        <v>14.25</v>
      </c>
    </row>
    <row r="354" spans="2:9" ht="18" customHeight="1" x14ac:dyDescent="0.25">
      <c r="B354" s="326" t="s">
        <v>123</v>
      </c>
      <c r="C354" s="323" t="s">
        <v>64</v>
      </c>
      <c r="D354" s="176"/>
      <c r="E354" s="177"/>
      <c r="F354" s="327" t="s">
        <v>63</v>
      </c>
      <c r="G354" s="106">
        <v>2.5</v>
      </c>
      <c r="H354" s="106">
        <f>6.33/1.8946</f>
        <v>3.3410746331679508</v>
      </c>
      <c r="I354" s="102">
        <f>ROUND(G354*H354,2)</f>
        <v>8.35</v>
      </c>
    </row>
    <row r="355" spans="2:9" ht="18" customHeight="1" x14ac:dyDescent="0.25">
      <c r="B355" s="513" t="s">
        <v>65</v>
      </c>
      <c r="C355" s="514"/>
      <c r="D355" s="514"/>
      <c r="E355" s="514"/>
      <c r="F355" s="514"/>
      <c r="G355" s="514"/>
      <c r="H355" s="514"/>
      <c r="I355" s="103">
        <f>SUM(I352:I354)</f>
        <v>33.6</v>
      </c>
    </row>
    <row r="356" spans="2:9" ht="18" customHeight="1" x14ac:dyDescent="0.25">
      <c r="B356" s="521" t="s">
        <v>71</v>
      </c>
      <c r="C356" s="522"/>
      <c r="D356" s="522"/>
      <c r="E356" s="522"/>
      <c r="F356" s="522"/>
      <c r="G356" s="522"/>
      <c r="H356" s="522"/>
      <c r="I356" s="523"/>
    </row>
    <row r="357" spans="2:9" ht="18" customHeight="1" x14ac:dyDescent="0.25">
      <c r="B357" s="326" t="s">
        <v>168</v>
      </c>
      <c r="C357" s="512" t="s">
        <v>169</v>
      </c>
      <c r="D357" s="512"/>
      <c r="E357" s="512"/>
      <c r="F357" s="327" t="s">
        <v>76</v>
      </c>
      <c r="G357" s="106">
        <v>12.2</v>
      </c>
      <c r="H357" s="106">
        <v>1.38</v>
      </c>
      <c r="I357" s="102">
        <f t="shared" ref="I357:I363" si="10">ROUND(G357*H357,2)</f>
        <v>16.84</v>
      </c>
    </row>
    <row r="358" spans="2:9" ht="18" customHeight="1" x14ac:dyDescent="0.25">
      <c r="B358" s="326" t="s">
        <v>156</v>
      </c>
      <c r="C358" s="323" t="s">
        <v>157</v>
      </c>
      <c r="D358" s="323"/>
      <c r="E358" s="177"/>
      <c r="F358" s="327" t="s">
        <v>74</v>
      </c>
      <c r="G358" s="106">
        <v>1</v>
      </c>
      <c r="H358" s="106">
        <v>1.71</v>
      </c>
      <c r="I358" s="102">
        <f t="shared" si="10"/>
        <v>1.71</v>
      </c>
    </row>
    <row r="359" spans="2:9" ht="18" customHeight="1" x14ac:dyDescent="0.25">
      <c r="B359" s="326" t="s">
        <v>152</v>
      </c>
      <c r="C359" s="512" t="s">
        <v>153</v>
      </c>
      <c r="D359" s="512"/>
      <c r="E359" s="177"/>
      <c r="F359" s="327" t="s">
        <v>76</v>
      </c>
      <c r="G359" s="106">
        <v>3</v>
      </c>
      <c r="H359" s="106">
        <v>1.98</v>
      </c>
      <c r="I359" s="102">
        <f t="shared" si="10"/>
        <v>5.94</v>
      </c>
    </row>
    <row r="360" spans="2:9" ht="18" customHeight="1" x14ac:dyDescent="0.25">
      <c r="B360" s="326" t="s">
        <v>163</v>
      </c>
      <c r="C360" s="512" t="s">
        <v>164</v>
      </c>
      <c r="D360" s="512"/>
      <c r="E360" s="512"/>
      <c r="F360" s="327" t="s">
        <v>74</v>
      </c>
      <c r="G360" s="106">
        <v>0.17</v>
      </c>
      <c r="H360" s="106">
        <v>5.53</v>
      </c>
      <c r="I360" s="102">
        <f t="shared" si="10"/>
        <v>0.94</v>
      </c>
    </row>
    <row r="361" spans="2:9" ht="18" customHeight="1" x14ac:dyDescent="0.25">
      <c r="B361" s="326" t="s">
        <v>158</v>
      </c>
      <c r="C361" s="323" t="s">
        <v>159</v>
      </c>
      <c r="D361" s="323"/>
      <c r="E361" s="177"/>
      <c r="F361" s="327" t="s">
        <v>74</v>
      </c>
      <c r="G361" s="106">
        <v>2</v>
      </c>
      <c r="H361" s="106">
        <v>1.07</v>
      </c>
      <c r="I361" s="102">
        <f t="shared" si="10"/>
        <v>2.14</v>
      </c>
    </row>
    <row r="362" spans="2:9" ht="18" customHeight="1" x14ac:dyDescent="0.25">
      <c r="B362" s="326" t="s">
        <v>150</v>
      </c>
      <c r="C362" s="323" t="s">
        <v>151</v>
      </c>
      <c r="D362" s="323"/>
      <c r="E362" s="177"/>
      <c r="F362" s="327" t="s">
        <v>74</v>
      </c>
      <c r="G362" s="106">
        <v>1</v>
      </c>
      <c r="H362" s="106">
        <v>1.39</v>
      </c>
      <c r="I362" s="102">
        <f t="shared" si="10"/>
        <v>1.39</v>
      </c>
    </row>
    <row r="363" spans="2:9" ht="18" customHeight="1" x14ac:dyDescent="0.25">
      <c r="B363" s="326" t="s">
        <v>177</v>
      </c>
      <c r="C363" s="512" t="s">
        <v>178</v>
      </c>
      <c r="D363" s="512"/>
      <c r="E363" s="512"/>
      <c r="F363" s="327" t="s">
        <v>74</v>
      </c>
      <c r="G363" s="106">
        <v>1</v>
      </c>
      <c r="H363" s="106">
        <v>7.8</v>
      </c>
      <c r="I363" s="102">
        <f t="shared" si="10"/>
        <v>7.8</v>
      </c>
    </row>
    <row r="364" spans="2:9" ht="18" customHeight="1" x14ac:dyDescent="0.25">
      <c r="B364" s="513" t="s">
        <v>72</v>
      </c>
      <c r="C364" s="514"/>
      <c r="D364" s="514"/>
      <c r="E364" s="514"/>
      <c r="F364" s="514"/>
      <c r="G364" s="514"/>
      <c r="H364" s="514"/>
      <c r="I364" s="103">
        <f>SUM(I357:I363)</f>
        <v>36.760000000000005</v>
      </c>
    </row>
    <row r="365" spans="2:9" ht="18" customHeight="1" x14ac:dyDescent="0.25">
      <c r="B365" s="515"/>
      <c r="C365" s="516"/>
      <c r="D365" s="516"/>
      <c r="E365" s="516"/>
      <c r="F365" s="516"/>
      <c r="G365" s="516"/>
      <c r="H365" s="516"/>
      <c r="I365" s="517"/>
    </row>
    <row r="366" spans="2:9" ht="18" customHeight="1" x14ac:dyDescent="0.25">
      <c r="B366" s="508" t="s">
        <v>66</v>
      </c>
      <c r="C366" s="509"/>
      <c r="D366" s="509"/>
      <c r="E366" s="509"/>
      <c r="F366" s="509"/>
      <c r="G366" s="509"/>
      <c r="H366" s="509"/>
      <c r="I366" s="104">
        <f>I355+I364</f>
        <v>70.360000000000014</v>
      </c>
    </row>
    <row r="367" spans="2:9" ht="18" customHeight="1" x14ac:dyDescent="0.25">
      <c r="B367" s="508" t="s">
        <v>67</v>
      </c>
      <c r="C367" s="509"/>
      <c r="D367" s="509"/>
      <c r="E367" s="509"/>
      <c r="F367" s="509"/>
      <c r="G367" s="509"/>
      <c r="H367" s="509"/>
      <c r="I367" s="104">
        <f>ROUND(I355*$D$14,2)</f>
        <v>30.06</v>
      </c>
    </row>
    <row r="368" spans="2:9" ht="18" customHeight="1" x14ac:dyDescent="0.25">
      <c r="B368" s="510" t="s">
        <v>68</v>
      </c>
      <c r="C368" s="511"/>
      <c r="D368" s="511"/>
      <c r="E368" s="511"/>
      <c r="F368" s="511"/>
      <c r="G368" s="511"/>
      <c r="H368" s="511"/>
      <c r="I368" s="105">
        <f>I366+I367</f>
        <v>100.42000000000002</v>
      </c>
    </row>
    <row r="369" spans="2:9" ht="18" customHeight="1" x14ac:dyDescent="0.25">
      <c r="B369" s="137"/>
      <c r="C369" s="138"/>
      <c r="D369" s="184"/>
      <c r="E369" s="184"/>
      <c r="F369" s="139"/>
      <c r="G369" s="139"/>
      <c r="H369" s="139"/>
      <c r="I369" s="140"/>
    </row>
    <row r="370" spans="2:9" ht="18" customHeight="1" x14ac:dyDescent="0.25">
      <c r="B370" s="524" t="s">
        <v>179</v>
      </c>
      <c r="C370" s="525"/>
      <c r="D370" s="525"/>
      <c r="E370" s="525"/>
      <c r="F370" s="525"/>
      <c r="G370" s="525"/>
      <c r="H370" s="525"/>
      <c r="I370" s="526"/>
    </row>
    <row r="371" spans="2:9" ht="18" customHeight="1" x14ac:dyDescent="0.25">
      <c r="B371" s="527" t="s">
        <v>69</v>
      </c>
      <c r="C371" s="528"/>
      <c r="D371" s="95">
        <f>I391</f>
        <v>92.820000000000007</v>
      </c>
      <c r="E371" s="96"/>
      <c r="F371" s="96"/>
      <c r="G371" s="97"/>
      <c r="H371" s="97"/>
      <c r="I371" s="98" t="s">
        <v>75</v>
      </c>
    </row>
    <row r="372" spans="2:9" ht="18" customHeight="1" x14ac:dyDescent="0.25">
      <c r="B372" s="518"/>
      <c r="C372" s="519"/>
      <c r="D372" s="519"/>
      <c r="E372" s="519"/>
      <c r="F372" s="519"/>
      <c r="G372" s="519"/>
      <c r="H372" s="519"/>
      <c r="I372" s="520"/>
    </row>
    <row r="373" spans="2:9" ht="18" customHeight="1" x14ac:dyDescent="0.25">
      <c r="B373" s="99" t="s">
        <v>56</v>
      </c>
      <c r="C373" s="100" t="s">
        <v>57</v>
      </c>
      <c r="D373" s="100"/>
      <c r="E373" s="100"/>
      <c r="F373" s="100" t="s">
        <v>58</v>
      </c>
      <c r="G373" s="100" t="s">
        <v>59</v>
      </c>
      <c r="H373" s="100" t="s">
        <v>60</v>
      </c>
      <c r="I373" s="101" t="s">
        <v>61</v>
      </c>
    </row>
    <row r="374" spans="2:9" ht="18" customHeight="1" x14ac:dyDescent="0.25">
      <c r="B374" s="521" t="s">
        <v>62</v>
      </c>
      <c r="C374" s="522"/>
      <c r="D374" s="522"/>
      <c r="E374" s="522"/>
      <c r="F374" s="522"/>
      <c r="G374" s="522"/>
      <c r="H374" s="522"/>
      <c r="I374" s="523"/>
    </row>
    <row r="375" spans="2:9" ht="18" customHeight="1" x14ac:dyDescent="0.25">
      <c r="B375" s="326" t="s">
        <v>154</v>
      </c>
      <c r="C375" s="323" t="s">
        <v>155</v>
      </c>
      <c r="D375" s="176"/>
      <c r="E375" s="177"/>
      <c r="F375" s="327" t="s">
        <v>63</v>
      </c>
      <c r="G375" s="106">
        <v>3</v>
      </c>
      <c r="H375" s="106">
        <f>6.95/1.8946</f>
        <v>3.6683204898131532</v>
      </c>
      <c r="I375" s="102">
        <f>ROUND(G375*H375,2)</f>
        <v>11</v>
      </c>
    </row>
    <row r="376" spans="2:9" ht="18" customHeight="1" x14ac:dyDescent="0.25">
      <c r="B376" s="326" t="s">
        <v>124</v>
      </c>
      <c r="C376" s="323" t="s">
        <v>73</v>
      </c>
      <c r="D376" s="176"/>
      <c r="E376" s="177"/>
      <c r="F376" s="327" t="s">
        <v>63</v>
      </c>
      <c r="G376" s="106">
        <v>3</v>
      </c>
      <c r="H376" s="106">
        <f>9/1.8946</f>
        <v>4.7503430803335798</v>
      </c>
      <c r="I376" s="102">
        <f>ROUND(G376*H376,2)</f>
        <v>14.25</v>
      </c>
    </row>
    <row r="377" spans="2:9" ht="18" customHeight="1" x14ac:dyDescent="0.25">
      <c r="B377" s="326" t="s">
        <v>123</v>
      </c>
      <c r="C377" s="323" t="s">
        <v>64</v>
      </c>
      <c r="D377" s="176"/>
      <c r="E377" s="177"/>
      <c r="F377" s="327" t="s">
        <v>63</v>
      </c>
      <c r="G377" s="106">
        <v>2.5</v>
      </c>
      <c r="H377" s="106">
        <f>6.33/1.8946</f>
        <v>3.3410746331679508</v>
      </c>
      <c r="I377" s="102">
        <f>ROUND(G377*H377,2)</f>
        <v>8.35</v>
      </c>
    </row>
    <row r="378" spans="2:9" ht="18" customHeight="1" x14ac:dyDescent="0.25">
      <c r="B378" s="513" t="s">
        <v>65</v>
      </c>
      <c r="C378" s="514"/>
      <c r="D378" s="514"/>
      <c r="E378" s="514"/>
      <c r="F378" s="514"/>
      <c r="G378" s="514"/>
      <c r="H378" s="514"/>
      <c r="I378" s="103">
        <f>SUM(I375:I377)</f>
        <v>33.6</v>
      </c>
    </row>
    <row r="379" spans="2:9" ht="18" customHeight="1" x14ac:dyDescent="0.25">
      <c r="B379" s="521" t="s">
        <v>71</v>
      </c>
      <c r="C379" s="522"/>
      <c r="D379" s="522"/>
      <c r="E379" s="522"/>
      <c r="F379" s="522"/>
      <c r="G379" s="522"/>
      <c r="H379" s="522"/>
      <c r="I379" s="523"/>
    </row>
    <row r="380" spans="2:9" ht="18" customHeight="1" x14ac:dyDescent="0.25">
      <c r="B380" s="326" t="s">
        <v>168</v>
      </c>
      <c r="C380" s="512" t="s">
        <v>169</v>
      </c>
      <c r="D380" s="512"/>
      <c r="E380" s="512"/>
      <c r="F380" s="327" t="s">
        <v>76</v>
      </c>
      <c r="G380" s="106">
        <v>8</v>
      </c>
      <c r="H380" s="106">
        <v>1.38</v>
      </c>
      <c r="I380" s="102">
        <f t="shared" ref="I380:I386" si="11">ROUND(G380*H380,2)</f>
        <v>11.04</v>
      </c>
    </row>
    <row r="381" spans="2:9" ht="18" customHeight="1" x14ac:dyDescent="0.25">
      <c r="B381" s="326" t="s">
        <v>156</v>
      </c>
      <c r="C381" s="323" t="s">
        <v>157</v>
      </c>
      <c r="D381" s="323"/>
      <c r="E381" s="177"/>
      <c r="F381" s="327" t="s">
        <v>74</v>
      </c>
      <c r="G381" s="106">
        <v>1</v>
      </c>
      <c r="H381" s="106">
        <v>1.71</v>
      </c>
      <c r="I381" s="102">
        <f t="shared" si="11"/>
        <v>1.71</v>
      </c>
    </row>
    <row r="382" spans="2:9" ht="18" customHeight="1" x14ac:dyDescent="0.25">
      <c r="B382" s="326" t="s">
        <v>152</v>
      </c>
      <c r="C382" s="512" t="s">
        <v>153</v>
      </c>
      <c r="D382" s="512"/>
      <c r="E382" s="177"/>
      <c r="F382" s="327" t="s">
        <v>76</v>
      </c>
      <c r="G382" s="106">
        <v>3</v>
      </c>
      <c r="H382" s="106">
        <v>1.98</v>
      </c>
      <c r="I382" s="102">
        <f t="shared" si="11"/>
        <v>5.94</v>
      </c>
    </row>
    <row r="383" spans="2:9" ht="18" customHeight="1" x14ac:dyDescent="0.25">
      <c r="B383" s="326" t="s">
        <v>163</v>
      </c>
      <c r="C383" s="512" t="s">
        <v>164</v>
      </c>
      <c r="D383" s="512"/>
      <c r="E383" s="512"/>
      <c r="F383" s="327" t="s">
        <v>74</v>
      </c>
      <c r="G383" s="106">
        <v>0.15</v>
      </c>
      <c r="H383" s="106">
        <v>5.53</v>
      </c>
      <c r="I383" s="102">
        <f t="shared" si="11"/>
        <v>0.83</v>
      </c>
    </row>
    <row r="384" spans="2:9" ht="18" customHeight="1" x14ac:dyDescent="0.25">
      <c r="B384" s="326" t="s">
        <v>158</v>
      </c>
      <c r="C384" s="323" t="s">
        <v>159</v>
      </c>
      <c r="D384" s="323"/>
      <c r="E384" s="177"/>
      <c r="F384" s="327" t="s">
        <v>74</v>
      </c>
      <c r="G384" s="106">
        <v>2</v>
      </c>
      <c r="H384" s="106">
        <v>1.07</v>
      </c>
      <c r="I384" s="102">
        <f t="shared" si="11"/>
        <v>2.14</v>
      </c>
    </row>
    <row r="385" spans="2:9" ht="18" customHeight="1" x14ac:dyDescent="0.25">
      <c r="B385" s="326" t="s">
        <v>150</v>
      </c>
      <c r="C385" s="323" t="s">
        <v>151</v>
      </c>
      <c r="D385" s="323"/>
      <c r="E385" s="177"/>
      <c r="F385" s="327" t="s">
        <v>74</v>
      </c>
      <c r="G385" s="106">
        <v>1</v>
      </c>
      <c r="H385" s="106">
        <v>1.39</v>
      </c>
      <c r="I385" s="102">
        <f t="shared" si="11"/>
        <v>1.39</v>
      </c>
    </row>
    <row r="386" spans="2:9" ht="18" customHeight="1" x14ac:dyDescent="0.25">
      <c r="B386" s="326" t="s">
        <v>180</v>
      </c>
      <c r="C386" s="512" t="s">
        <v>181</v>
      </c>
      <c r="D386" s="512"/>
      <c r="E386" s="512"/>
      <c r="F386" s="327" t="s">
        <v>74</v>
      </c>
      <c r="G386" s="106">
        <v>1</v>
      </c>
      <c r="H386" s="106">
        <v>6.11</v>
      </c>
      <c r="I386" s="102">
        <f t="shared" si="11"/>
        <v>6.11</v>
      </c>
    </row>
    <row r="387" spans="2:9" ht="18" customHeight="1" x14ac:dyDescent="0.25">
      <c r="B387" s="513" t="s">
        <v>72</v>
      </c>
      <c r="C387" s="514"/>
      <c r="D387" s="514"/>
      <c r="E387" s="514"/>
      <c r="F387" s="514"/>
      <c r="G387" s="514"/>
      <c r="H387" s="514"/>
      <c r="I387" s="103">
        <f>SUM(I380:I386)</f>
        <v>29.16</v>
      </c>
    </row>
    <row r="388" spans="2:9" ht="18" customHeight="1" x14ac:dyDescent="0.25">
      <c r="B388" s="515"/>
      <c r="C388" s="516"/>
      <c r="D388" s="516"/>
      <c r="E388" s="516"/>
      <c r="F388" s="516"/>
      <c r="G388" s="516"/>
      <c r="H388" s="516"/>
      <c r="I388" s="517"/>
    </row>
    <row r="389" spans="2:9" ht="18" customHeight="1" x14ac:dyDescent="0.25">
      <c r="B389" s="508" t="s">
        <v>66</v>
      </c>
      <c r="C389" s="509"/>
      <c r="D389" s="509"/>
      <c r="E389" s="509"/>
      <c r="F389" s="509"/>
      <c r="G389" s="509"/>
      <c r="H389" s="509"/>
      <c r="I389" s="104">
        <f>I378+I387</f>
        <v>62.760000000000005</v>
      </c>
    </row>
    <row r="390" spans="2:9" ht="18" customHeight="1" x14ac:dyDescent="0.25">
      <c r="B390" s="508" t="s">
        <v>67</v>
      </c>
      <c r="C390" s="509"/>
      <c r="D390" s="509"/>
      <c r="E390" s="509"/>
      <c r="F390" s="509"/>
      <c r="G390" s="509"/>
      <c r="H390" s="509"/>
      <c r="I390" s="104">
        <f>ROUND(I378*$D$14,2)</f>
        <v>30.06</v>
      </c>
    </row>
    <row r="391" spans="2:9" ht="18" customHeight="1" x14ac:dyDescent="0.25">
      <c r="B391" s="510" t="s">
        <v>68</v>
      </c>
      <c r="C391" s="511"/>
      <c r="D391" s="511"/>
      <c r="E391" s="511"/>
      <c r="F391" s="511"/>
      <c r="G391" s="511"/>
      <c r="H391" s="511"/>
      <c r="I391" s="105">
        <f>I389+I390</f>
        <v>92.820000000000007</v>
      </c>
    </row>
    <row r="392" spans="2:9" ht="18" customHeight="1" x14ac:dyDescent="0.25">
      <c r="B392" s="186"/>
      <c r="C392" s="187"/>
      <c r="D392" s="188"/>
      <c r="E392" s="189"/>
      <c r="F392" s="190"/>
      <c r="G392" s="190"/>
      <c r="H392" s="187"/>
      <c r="I392" s="187"/>
    </row>
    <row r="393" spans="2:9" ht="18" customHeight="1" x14ac:dyDescent="0.25">
      <c r="B393" s="524" t="s">
        <v>182</v>
      </c>
      <c r="C393" s="525"/>
      <c r="D393" s="525"/>
      <c r="E393" s="525"/>
      <c r="F393" s="525"/>
      <c r="G393" s="525"/>
      <c r="H393" s="525"/>
      <c r="I393" s="526"/>
    </row>
    <row r="394" spans="2:9" ht="18" customHeight="1" x14ac:dyDescent="0.25">
      <c r="B394" s="527" t="s">
        <v>69</v>
      </c>
      <c r="C394" s="528"/>
      <c r="D394" s="95">
        <f>I414</f>
        <v>100.64000000000001</v>
      </c>
      <c r="E394" s="96"/>
      <c r="F394" s="96"/>
      <c r="G394" s="97"/>
      <c r="H394" s="97"/>
      <c r="I394" s="98" t="s">
        <v>75</v>
      </c>
    </row>
    <row r="395" spans="2:9" ht="18" customHeight="1" x14ac:dyDescent="0.25">
      <c r="B395" s="518"/>
      <c r="C395" s="519"/>
      <c r="D395" s="519"/>
      <c r="E395" s="519"/>
      <c r="F395" s="519"/>
      <c r="G395" s="519"/>
      <c r="H395" s="519"/>
      <c r="I395" s="520"/>
    </row>
    <row r="396" spans="2:9" ht="18" customHeight="1" x14ac:dyDescent="0.25">
      <c r="B396" s="99" t="s">
        <v>56</v>
      </c>
      <c r="C396" s="100" t="s">
        <v>57</v>
      </c>
      <c r="D396" s="100"/>
      <c r="E396" s="100"/>
      <c r="F396" s="100" t="s">
        <v>58</v>
      </c>
      <c r="G396" s="100" t="s">
        <v>59</v>
      </c>
      <c r="H396" s="100" t="s">
        <v>60</v>
      </c>
      <c r="I396" s="101" t="s">
        <v>61</v>
      </c>
    </row>
    <row r="397" spans="2:9" ht="18" customHeight="1" x14ac:dyDescent="0.25">
      <c r="B397" s="521" t="s">
        <v>62</v>
      </c>
      <c r="C397" s="522"/>
      <c r="D397" s="522"/>
      <c r="E397" s="522"/>
      <c r="F397" s="522"/>
      <c r="G397" s="522"/>
      <c r="H397" s="522"/>
      <c r="I397" s="523"/>
    </row>
    <row r="398" spans="2:9" ht="18" customHeight="1" x14ac:dyDescent="0.25">
      <c r="B398" s="326" t="s">
        <v>154</v>
      </c>
      <c r="C398" s="323" t="s">
        <v>155</v>
      </c>
      <c r="D398" s="176"/>
      <c r="E398" s="177"/>
      <c r="F398" s="327" t="s">
        <v>63</v>
      </c>
      <c r="G398" s="106">
        <v>3</v>
      </c>
      <c r="H398" s="106">
        <f>6.95/1.8946</f>
        <v>3.6683204898131532</v>
      </c>
      <c r="I398" s="102">
        <f>ROUND(G398*H398,2)</f>
        <v>11</v>
      </c>
    </row>
    <row r="399" spans="2:9" ht="18" customHeight="1" x14ac:dyDescent="0.25">
      <c r="B399" s="326" t="s">
        <v>124</v>
      </c>
      <c r="C399" s="323" t="s">
        <v>73</v>
      </c>
      <c r="D399" s="176"/>
      <c r="E399" s="177"/>
      <c r="F399" s="327" t="s">
        <v>63</v>
      </c>
      <c r="G399" s="106">
        <v>3</v>
      </c>
      <c r="H399" s="106">
        <f>9/1.8946</f>
        <v>4.7503430803335798</v>
      </c>
      <c r="I399" s="102">
        <f>ROUND(G399*H399,2)</f>
        <v>14.25</v>
      </c>
    </row>
    <row r="400" spans="2:9" ht="18" customHeight="1" x14ac:dyDescent="0.25">
      <c r="B400" s="326" t="s">
        <v>123</v>
      </c>
      <c r="C400" s="323" t="s">
        <v>64</v>
      </c>
      <c r="D400" s="176"/>
      <c r="E400" s="177"/>
      <c r="F400" s="327" t="s">
        <v>63</v>
      </c>
      <c r="G400" s="106">
        <v>2.5</v>
      </c>
      <c r="H400" s="106">
        <f>6.33/1.8946</f>
        <v>3.3410746331679508</v>
      </c>
      <c r="I400" s="102">
        <f>ROUND(G400*H400,2)</f>
        <v>8.35</v>
      </c>
    </row>
    <row r="401" spans="2:9" ht="18" customHeight="1" x14ac:dyDescent="0.25">
      <c r="B401" s="513" t="s">
        <v>65</v>
      </c>
      <c r="C401" s="514"/>
      <c r="D401" s="514"/>
      <c r="E401" s="514"/>
      <c r="F401" s="514"/>
      <c r="G401" s="514"/>
      <c r="H401" s="514"/>
      <c r="I401" s="103">
        <f>SUM(I398:I400)</f>
        <v>33.6</v>
      </c>
    </row>
    <row r="402" spans="2:9" ht="18" customHeight="1" x14ac:dyDescent="0.25">
      <c r="B402" s="521" t="s">
        <v>71</v>
      </c>
      <c r="C402" s="522"/>
      <c r="D402" s="522"/>
      <c r="E402" s="522"/>
      <c r="F402" s="522"/>
      <c r="G402" s="522"/>
      <c r="H402" s="522"/>
      <c r="I402" s="523"/>
    </row>
    <row r="403" spans="2:9" ht="18" customHeight="1" x14ac:dyDescent="0.25">
      <c r="B403" s="326" t="s">
        <v>168</v>
      </c>
      <c r="C403" s="512" t="s">
        <v>169</v>
      </c>
      <c r="D403" s="512"/>
      <c r="E403" s="512"/>
      <c r="F403" s="327" t="s">
        <v>76</v>
      </c>
      <c r="G403" s="106">
        <v>12</v>
      </c>
      <c r="H403" s="106">
        <v>1.38</v>
      </c>
      <c r="I403" s="102">
        <f t="shared" ref="I403:I409" si="12">ROUND(G403*H403,2)</f>
        <v>16.559999999999999</v>
      </c>
    </row>
    <row r="404" spans="2:9" ht="18" customHeight="1" x14ac:dyDescent="0.25">
      <c r="B404" s="326" t="s">
        <v>156</v>
      </c>
      <c r="C404" s="512" t="s">
        <v>157</v>
      </c>
      <c r="D404" s="512"/>
      <c r="E404" s="512"/>
      <c r="F404" s="327" t="s">
        <v>74</v>
      </c>
      <c r="G404" s="106">
        <v>1</v>
      </c>
      <c r="H404" s="106">
        <v>1.71</v>
      </c>
      <c r="I404" s="102">
        <f t="shared" si="12"/>
        <v>1.71</v>
      </c>
    </row>
    <row r="405" spans="2:9" ht="18" customHeight="1" x14ac:dyDescent="0.25">
      <c r="B405" s="326" t="s">
        <v>152</v>
      </c>
      <c r="C405" s="191" t="s">
        <v>153</v>
      </c>
      <c r="D405" s="191"/>
      <c r="E405" s="177"/>
      <c r="F405" s="327" t="s">
        <v>76</v>
      </c>
      <c r="G405" s="106">
        <v>3</v>
      </c>
      <c r="H405" s="106">
        <v>1.98</v>
      </c>
      <c r="I405" s="102">
        <f t="shared" si="12"/>
        <v>5.94</v>
      </c>
    </row>
    <row r="406" spans="2:9" ht="18" customHeight="1" x14ac:dyDescent="0.25">
      <c r="B406" s="326" t="s">
        <v>163</v>
      </c>
      <c r="C406" s="191" t="s">
        <v>164</v>
      </c>
      <c r="D406" s="191"/>
      <c r="E406" s="177"/>
      <c r="F406" s="327" t="s">
        <v>74</v>
      </c>
      <c r="G406" s="106">
        <v>0.15</v>
      </c>
      <c r="H406" s="106">
        <v>5.53</v>
      </c>
      <c r="I406" s="102">
        <f t="shared" si="12"/>
        <v>0.83</v>
      </c>
    </row>
    <row r="407" spans="2:9" ht="18" customHeight="1" x14ac:dyDescent="0.25">
      <c r="B407" s="326" t="s">
        <v>158</v>
      </c>
      <c r="C407" s="323" t="s">
        <v>159</v>
      </c>
      <c r="D407" s="323"/>
      <c r="E407" s="177"/>
      <c r="F407" s="327" t="s">
        <v>74</v>
      </c>
      <c r="G407" s="106">
        <v>2</v>
      </c>
      <c r="H407" s="106">
        <v>1.07</v>
      </c>
      <c r="I407" s="102">
        <f t="shared" si="12"/>
        <v>2.14</v>
      </c>
    </row>
    <row r="408" spans="2:9" ht="18" customHeight="1" x14ac:dyDescent="0.25">
      <c r="B408" s="326" t="s">
        <v>150</v>
      </c>
      <c r="C408" s="323" t="s">
        <v>151</v>
      </c>
      <c r="D408" s="323"/>
      <c r="E408" s="177"/>
      <c r="F408" s="327" t="s">
        <v>74</v>
      </c>
      <c r="G408" s="106">
        <v>1</v>
      </c>
      <c r="H408" s="106">
        <v>1.39</v>
      </c>
      <c r="I408" s="102">
        <f t="shared" si="12"/>
        <v>1.39</v>
      </c>
    </row>
    <row r="409" spans="2:9" ht="18" customHeight="1" x14ac:dyDescent="0.25">
      <c r="B409" s="326" t="s">
        <v>183</v>
      </c>
      <c r="C409" s="512" t="s">
        <v>184</v>
      </c>
      <c r="D409" s="512"/>
      <c r="E409" s="177"/>
      <c r="F409" s="327" t="s">
        <v>74</v>
      </c>
      <c r="G409" s="106">
        <v>1</v>
      </c>
      <c r="H409" s="106">
        <v>8.41</v>
      </c>
      <c r="I409" s="102">
        <f t="shared" si="12"/>
        <v>8.41</v>
      </c>
    </row>
    <row r="410" spans="2:9" ht="18" customHeight="1" x14ac:dyDescent="0.25">
      <c r="B410" s="513" t="s">
        <v>72</v>
      </c>
      <c r="C410" s="514"/>
      <c r="D410" s="514"/>
      <c r="E410" s="514"/>
      <c r="F410" s="514"/>
      <c r="G410" s="514"/>
      <c r="H410" s="514"/>
      <c r="I410" s="103">
        <f>SUM(I403:I409)</f>
        <v>36.980000000000004</v>
      </c>
    </row>
    <row r="411" spans="2:9" ht="18" customHeight="1" x14ac:dyDescent="0.25">
      <c r="B411" s="515"/>
      <c r="C411" s="516"/>
      <c r="D411" s="516"/>
      <c r="E411" s="516"/>
      <c r="F411" s="516"/>
      <c r="G411" s="516"/>
      <c r="H411" s="516"/>
      <c r="I411" s="517"/>
    </row>
    <row r="412" spans="2:9" ht="18" customHeight="1" x14ac:dyDescent="0.25">
      <c r="B412" s="508" t="s">
        <v>66</v>
      </c>
      <c r="C412" s="509"/>
      <c r="D412" s="509"/>
      <c r="E412" s="509"/>
      <c r="F412" s="509"/>
      <c r="G412" s="509"/>
      <c r="H412" s="509"/>
      <c r="I412" s="104">
        <f>I401+I410</f>
        <v>70.580000000000013</v>
      </c>
    </row>
    <row r="413" spans="2:9" ht="18" customHeight="1" x14ac:dyDescent="0.25">
      <c r="B413" s="508" t="s">
        <v>67</v>
      </c>
      <c r="C413" s="509"/>
      <c r="D413" s="509"/>
      <c r="E413" s="509"/>
      <c r="F413" s="509"/>
      <c r="G413" s="509"/>
      <c r="H413" s="509"/>
      <c r="I413" s="104">
        <f>ROUND(I401*$D$14,2)</f>
        <v>30.06</v>
      </c>
    </row>
    <row r="414" spans="2:9" ht="18" customHeight="1" x14ac:dyDescent="0.25">
      <c r="B414" s="510" t="s">
        <v>68</v>
      </c>
      <c r="C414" s="511"/>
      <c r="D414" s="511"/>
      <c r="E414" s="511"/>
      <c r="F414" s="511"/>
      <c r="G414" s="511"/>
      <c r="H414" s="511"/>
      <c r="I414" s="105">
        <f>I412+I413</f>
        <v>100.64000000000001</v>
      </c>
    </row>
    <row r="415" spans="2:9" ht="18" customHeight="1" x14ac:dyDescent="0.25">
      <c r="B415" s="137"/>
      <c r="C415" s="138"/>
      <c r="D415" s="184"/>
      <c r="E415" s="184"/>
      <c r="F415" s="139"/>
      <c r="G415" s="139"/>
      <c r="H415" s="139"/>
      <c r="I415" s="140"/>
    </row>
    <row r="416" spans="2:9" ht="18" customHeight="1" x14ac:dyDescent="0.25">
      <c r="B416" s="186"/>
      <c r="C416" s="187"/>
      <c r="D416" s="188"/>
      <c r="E416" s="189"/>
      <c r="F416" s="190"/>
      <c r="G416" s="190"/>
      <c r="H416" s="187"/>
      <c r="I416" s="187"/>
    </row>
    <row r="417" spans="2:9" ht="18" customHeight="1" x14ac:dyDescent="0.25">
      <c r="B417" s="524" t="s">
        <v>185</v>
      </c>
      <c r="C417" s="525"/>
      <c r="D417" s="525"/>
      <c r="E417" s="525"/>
      <c r="F417" s="525"/>
      <c r="G417" s="525"/>
      <c r="H417" s="525"/>
      <c r="I417" s="526"/>
    </row>
    <row r="418" spans="2:9" ht="18" customHeight="1" x14ac:dyDescent="0.25">
      <c r="B418" s="527" t="s">
        <v>69</v>
      </c>
      <c r="C418" s="528"/>
      <c r="D418" s="95">
        <f>I431</f>
        <v>6.04</v>
      </c>
      <c r="E418" s="96"/>
      <c r="F418" s="96"/>
      <c r="G418" s="97"/>
      <c r="H418" s="97"/>
      <c r="I418" s="98" t="s">
        <v>75</v>
      </c>
    </row>
    <row r="419" spans="2:9" ht="18" customHeight="1" x14ac:dyDescent="0.25">
      <c r="B419" s="518"/>
      <c r="C419" s="519"/>
      <c r="D419" s="519"/>
      <c r="E419" s="519"/>
      <c r="F419" s="519"/>
      <c r="G419" s="519"/>
      <c r="H419" s="519"/>
      <c r="I419" s="520"/>
    </row>
    <row r="420" spans="2:9" ht="18" customHeight="1" x14ac:dyDescent="0.25">
      <c r="B420" s="99" t="s">
        <v>56</v>
      </c>
      <c r="C420" s="100" t="s">
        <v>57</v>
      </c>
      <c r="D420" s="100"/>
      <c r="E420" s="100"/>
      <c r="F420" s="100" t="s">
        <v>58</v>
      </c>
      <c r="G420" s="100" t="s">
        <v>59</v>
      </c>
      <c r="H420" s="100" t="s">
        <v>60</v>
      </c>
      <c r="I420" s="101" t="s">
        <v>61</v>
      </c>
    </row>
    <row r="421" spans="2:9" ht="18" customHeight="1" x14ac:dyDescent="0.25">
      <c r="B421" s="521" t="s">
        <v>62</v>
      </c>
      <c r="C421" s="522"/>
      <c r="D421" s="522"/>
      <c r="E421" s="522"/>
      <c r="F421" s="522"/>
      <c r="G421" s="522"/>
      <c r="H421" s="522"/>
      <c r="I421" s="523"/>
    </row>
    <row r="422" spans="2:9" ht="18" customHeight="1" x14ac:dyDescent="0.25">
      <c r="B422" s="326" t="s">
        <v>124</v>
      </c>
      <c r="C422" s="323" t="s">
        <v>73</v>
      </c>
      <c r="D422" s="176"/>
      <c r="E422" s="177"/>
      <c r="F422" s="327" t="s">
        <v>63</v>
      </c>
      <c r="G422" s="106">
        <v>0.15</v>
      </c>
      <c r="H422" s="106">
        <f>9/1.8946</f>
        <v>4.7503430803335798</v>
      </c>
      <c r="I422" s="102">
        <f>ROUND(G422*H422,2)</f>
        <v>0.71</v>
      </c>
    </row>
    <row r="423" spans="2:9" ht="18" customHeight="1" x14ac:dyDescent="0.25">
      <c r="B423" s="326" t="s">
        <v>154</v>
      </c>
      <c r="C423" s="323" t="s">
        <v>155</v>
      </c>
      <c r="D423" s="176"/>
      <c r="E423" s="177"/>
      <c r="F423" s="327" t="s">
        <v>63</v>
      </c>
      <c r="G423" s="106">
        <v>0.15</v>
      </c>
      <c r="H423" s="106">
        <f>6.95/1.8946</f>
        <v>3.6683204898131532</v>
      </c>
      <c r="I423" s="102">
        <f>ROUND(G423*H423,2)</f>
        <v>0.55000000000000004</v>
      </c>
    </row>
    <row r="424" spans="2:9" ht="18" customHeight="1" x14ac:dyDescent="0.25">
      <c r="B424" s="513" t="s">
        <v>65</v>
      </c>
      <c r="C424" s="514"/>
      <c r="D424" s="514"/>
      <c r="E424" s="514"/>
      <c r="F424" s="514"/>
      <c r="G424" s="514"/>
      <c r="H424" s="514"/>
      <c r="I424" s="103">
        <f>SUM(I422:I423)</f>
        <v>1.26</v>
      </c>
    </row>
    <row r="425" spans="2:9" ht="18" customHeight="1" x14ac:dyDescent="0.25">
      <c r="B425" s="521" t="s">
        <v>71</v>
      </c>
      <c r="C425" s="522"/>
      <c r="D425" s="522"/>
      <c r="E425" s="522"/>
      <c r="F425" s="522"/>
      <c r="G425" s="522"/>
      <c r="H425" s="522"/>
      <c r="I425" s="523"/>
    </row>
    <row r="426" spans="2:9" ht="18" customHeight="1" x14ac:dyDescent="0.25">
      <c r="B426" s="326" t="s">
        <v>186</v>
      </c>
      <c r="C426" s="323" t="s">
        <v>187</v>
      </c>
      <c r="D426" s="323"/>
      <c r="E426" s="177"/>
      <c r="F426" s="327" t="s">
        <v>74</v>
      </c>
      <c r="G426" s="106">
        <v>1</v>
      </c>
      <c r="H426" s="106">
        <v>3.65</v>
      </c>
      <c r="I426" s="102">
        <f>ROUND(G426*H426,2)</f>
        <v>3.65</v>
      </c>
    </row>
    <row r="427" spans="2:9" ht="18" customHeight="1" x14ac:dyDescent="0.25">
      <c r="B427" s="513" t="s">
        <v>72</v>
      </c>
      <c r="C427" s="514"/>
      <c r="D427" s="514"/>
      <c r="E427" s="514"/>
      <c r="F427" s="514"/>
      <c r="G427" s="514"/>
      <c r="H427" s="514"/>
      <c r="I427" s="103">
        <f>SUM(I426)</f>
        <v>3.65</v>
      </c>
    </row>
    <row r="428" spans="2:9" ht="18" customHeight="1" x14ac:dyDescent="0.25">
      <c r="B428" s="515"/>
      <c r="C428" s="516"/>
      <c r="D428" s="516"/>
      <c r="E428" s="516"/>
      <c r="F428" s="516"/>
      <c r="G428" s="516"/>
      <c r="H428" s="516"/>
      <c r="I428" s="517"/>
    </row>
    <row r="429" spans="2:9" ht="18" customHeight="1" x14ac:dyDescent="0.25">
      <c r="B429" s="508" t="s">
        <v>66</v>
      </c>
      <c r="C429" s="509"/>
      <c r="D429" s="509"/>
      <c r="E429" s="509"/>
      <c r="F429" s="509"/>
      <c r="G429" s="509"/>
      <c r="H429" s="509"/>
      <c r="I429" s="104">
        <f>I424+I427</f>
        <v>4.91</v>
      </c>
    </row>
    <row r="430" spans="2:9" ht="18" customHeight="1" x14ac:dyDescent="0.25">
      <c r="B430" s="508" t="s">
        <v>67</v>
      </c>
      <c r="C430" s="509"/>
      <c r="D430" s="509"/>
      <c r="E430" s="509"/>
      <c r="F430" s="509"/>
      <c r="G430" s="509"/>
      <c r="H430" s="509"/>
      <c r="I430" s="104">
        <f>ROUND(I424*$D$14,2)</f>
        <v>1.1299999999999999</v>
      </c>
    </row>
    <row r="431" spans="2:9" ht="18" customHeight="1" x14ac:dyDescent="0.25">
      <c r="B431" s="510" t="s">
        <v>68</v>
      </c>
      <c r="C431" s="511"/>
      <c r="D431" s="511"/>
      <c r="E431" s="511"/>
      <c r="F431" s="511"/>
      <c r="G431" s="511"/>
      <c r="H431" s="511"/>
      <c r="I431" s="105">
        <f>I429+I430</f>
        <v>6.04</v>
      </c>
    </row>
    <row r="432" spans="2:9" ht="18" customHeight="1" x14ac:dyDescent="0.25">
      <c r="B432" s="324"/>
      <c r="C432" s="325"/>
      <c r="D432" s="325"/>
      <c r="E432" s="325"/>
      <c r="F432" s="325"/>
      <c r="G432" s="325"/>
      <c r="H432" s="325"/>
      <c r="I432" s="344"/>
    </row>
    <row r="433" spans="2:9" ht="18" customHeight="1" x14ac:dyDescent="0.25">
      <c r="B433" s="524" t="s">
        <v>188</v>
      </c>
      <c r="C433" s="525"/>
      <c r="D433" s="525"/>
      <c r="E433" s="525"/>
      <c r="F433" s="525"/>
      <c r="G433" s="525"/>
      <c r="H433" s="525"/>
      <c r="I433" s="526"/>
    </row>
    <row r="434" spans="2:9" ht="18" customHeight="1" x14ac:dyDescent="0.25">
      <c r="B434" s="527" t="s">
        <v>69</v>
      </c>
      <c r="C434" s="528"/>
      <c r="D434" s="95">
        <f>I446</f>
        <v>46.510000000000005</v>
      </c>
      <c r="E434" s="96"/>
      <c r="F434" s="96"/>
      <c r="G434" s="97"/>
      <c r="H434" s="97"/>
      <c r="I434" s="98" t="s">
        <v>75</v>
      </c>
    </row>
    <row r="435" spans="2:9" ht="18" customHeight="1" x14ac:dyDescent="0.25">
      <c r="B435" s="518"/>
      <c r="C435" s="519"/>
      <c r="D435" s="519"/>
      <c r="E435" s="519"/>
      <c r="F435" s="519"/>
      <c r="G435" s="519"/>
      <c r="H435" s="519"/>
      <c r="I435" s="520"/>
    </row>
    <row r="436" spans="2:9" ht="18" customHeight="1" x14ac:dyDescent="0.25">
      <c r="B436" s="99" t="s">
        <v>56</v>
      </c>
      <c r="C436" s="100" t="s">
        <v>57</v>
      </c>
      <c r="D436" s="100"/>
      <c r="E436" s="100"/>
      <c r="F436" s="100" t="s">
        <v>58</v>
      </c>
      <c r="G436" s="100" t="s">
        <v>59</v>
      </c>
      <c r="H436" s="100" t="s">
        <v>60</v>
      </c>
      <c r="I436" s="101" t="s">
        <v>61</v>
      </c>
    </row>
    <row r="437" spans="2:9" ht="18" customHeight="1" x14ac:dyDescent="0.25">
      <c r="B437" s="521" t="s">
        <v>62</v>
      </c>
      <c r="C437" s="522"/>
      <c r="D437" s="522"/>
      <c r="E437" s="522"/>
      <c r="F437" s="522"/>
      <c r="G437" s="522"/>
      <c r="H437" s="522"/>
      <c r="I437" s="523"/>
    </row>
    <row r="438" spans="2:9" ht="18" customHeight="1" x14ac:dyDescent="0.25">
      <c r="B438" s="326" t="s">
        <v>124</v>
      </c>
      <c r="C438" s="323" t="s">
        <v>73</v>
      </c>
      <c r="D438" s="176"/>
      <c r="E438" s="177"/>
      <c r="F438" s="327" t="s">
        <v>63</v>
      </c>
      <c r="G438" s="106">
        <v>0.5</v>
      </c>
      <c r="H438" s="106">
        <f>9/1.8946</f>
        <v>4.7503430803335798</v>
      </c>
      <c r="I438" s="102">
        <f>ROUND(G438*H438,2)</f>
        <v>2.38</v>
      </c>
    </row>
    <row r="439" spans="2:9" ht="18" customHeight="1" x14ac:dyDescent="0.25">
      <c r="B439" s="513" t="s">
        <v>65</v>
      </c>
      <c r="C439" s="514"/>
      <c r="D439" s="514"/>
      <c r="E439" s="514"/>
      <c r="F439" s="514"/>
      <c r="G439" s="514"/>
      <c r="H439" s="514"/>
      <c r="I439" s="103">
        <f>SUM(I438:I438)</f>
        <v>2.38</v>
      </c>
    </row>
    <row r="440" spans="2:9" ht="18" customHeight="1" x14ac:dyDescent="0.25">
      <c r="B440" s="521" t="s">
        <v>71</v>
      </c>
      <c r="C440" s="522"/>
      <c r="D440" s="522"/>
      <c r="E440" s="522"/>
      <c r="F440" s="522"/>
      <c r="G440" s="522"/>
      <c r="H440" s="522"/>
      <c r="I440" s="523"/>
    </row>
    <row r="441" spans="2:9" ht="18" customHeight="1" x14ac:dyDescent="0.25">
      <c r="B441" s="326" t="s">
        <v>189</v>
      </c>
      <c r="C441" s="322" t="s">
        <v>269</v>
      </c>
      <c r="D441" s="323"/>
      <c r="E441" s="177"/>
      <c r="F441" s="327" t="s">
        <v>74</v>
      </c>
      <c r="G441" s="106">
        <v>1</v>
      </c>
      <c r="H441" s="106">
        <v>42</v>
      </c>
      <c r="I441" s="102">
        <f>ROUND(G441*H441,2)</f>
        <v>42</v>
      </c>
    </row>
    <row r="442" spans="2:9" ht="18" customHeight="1" x14ac:dyDescent="0.25">
      <c r="B442" s="513" t="s">
        <v>72</v>
      </c>
      <c r="C442" s="514"/>
      <c r="D442" s="514"/>
      <c r="E442" s="514"/>
      <c r="F442" s="514"/>
      <c r="G442" s="514"/>
      <c r="H442" s="514"/>
      <c r="I442" s="103">
        <f>SUM(I441)</f>
        <v>42</v>
      </c>
    </row>
    <row r="443" spans="2:9" ht="18" customHeight="1" x14ac:dyDescent="0.25">
      <c r="B443" s="515"/>
      <c r="C443" s="516"/>
      <c r="D443" s="516"/>
      <c r="E443" s="516"/>
      <c r="F443" s="516"/>
      <c r="G443" s="516"/>
      <c r="H443" s="516"/>
      <c r="I443" s="517"/>
    </row>
    <row r="444" spans="2:9" ht="18" customHeight="1" x14ac:dyDescent="0.25">
      <c r="B444" s="508" t="s">
        <v>66</v>
      </c>
      <c r="C444" s="509"/>
      <c r="D444" s="509"/>
      <c r="E444" s="509"/>
      <c r="F444" s="509"/>
      <c r="G444" s="509"/>
      <c r="H444" s="509"/>
      <c r="I444" s="104">
        <f>I439+I442</f>
        <v>44.38</v>
      </c>
    </row>
    <row r="445" spans="2:9" ht="18" customHeight="1" x14ac:dyDescent="0.25">
      <c r="B445" s="508" t="s">
        <v>67</v>
      </c>
      <c r="C445" s="509"/>
      <c r="D445" s="509"/>
      <c r="E445" s="509"/>
      <c r="F445" s="509"/>
      <c r="G445" s="509"/>
      <c r="H445" s="509"/>
      <c r="I445" s="104">
        <f>ROUND(I439*$D$14,2)</f>
        <v>2.13</v>
      </c>
    </row>
    <row r="446" spans="2:9" ht="18" customHeight="1" x14ac:dyDescent="0.25">
      <c r="B446" s="510" t="s">
        <v>68</v>
      </c>
      <c r="C446" s="511"/>
      <c r="D446" s="511"/>
      <c r="E446" s="511"/>
      <c r="F446" s="511"/>
      <c r="G446" s="511"/>
      <c r="H446" s="511"/>
      <c r="I446" s="105">
        <f>I444+I445</f>
        <v>46.510000000000005</v>
      </c>
    </row>
    <row r="447" spans="2:9" ht="18" customHeight="1" x14ac:dyDescent="0.25">
      <c r="B447" s="324"/>
      <c r="C447" s="325"/>
      <c r="D447" s="325"/>
      <c r="E447" s="325"/>
      <c r="F447" s="325"/>
      <c r="G447" s="325"/>
      <c r="H447" s="325"/>
      <c r="I447" s="136"/>
    </row>
    <row r="448" spans="2:9" ht="18" customHeight="1" x14ac:dyDescent="0.25">
      <c r="B448" s="86"/>
      <c r="C448" s="87"/>
      <c r="D448" s="88"/>
      <c r="E448" s="89"/>
      <c r="F448" s="345"/>
      <c r="G448" s="345"/>
      <c r="H448" s="87"/>
      <c r="I448" s="87"/>
    </row>
    <row r="449" spans="2:9" ht="18" customHeight="1" x14ac:dyDescent="0.25">
      <c r="B449" s="524" t="s">
        <v>270</v>
      </c>
      <c r="C449" s="525"/>
      <c r="D449" s="525"/>
      <c r="E449" s="525"/>
      <c r="F449" s="525"/>
      <c r="G449" s="525"/>
      <c r="H449" s="525"/>
      <c r="I449" s="526"/>
    </row>
    <row r="450" spans="2:9" ht="18" customHeight="1" x14ac:dyDescent="0.25">
      <c r="B450" s="527" t="s">
        <v>69</v>
      </c>
      <c r="C450" s="528"/>
      <c r="D450" s="95">
        <f>I464</f>
        <v>118.44</v>
      </c>
      <c r="E450" s="96"/>
      <c r="F450" s="96"/>
      <c r="G450" s="97"/>
      <c r="H450" s="97"/>
      <c r="I450" s="98" t="s">
        <v>75</v>
      </c>
    </row>
    <row r="451" spans="2:9" ht="18" customHeight="1" x14ac:dyDescent="0.25">
      <c r="B451" s="518"/>
      <c r="C451" s="519"/>
      <c r="D451" s="519"/>
      <c r="E451" s="519"/>
      <c r="F451" s="519"/>
      <c r="G451" s="519"/>
      <c r="H451" s="519"/>
      <c r="I451" s="520"/>
    </row>
    <row r="452" spans="2:9" ht="18" customHeight="1" x14ac:dyDescent="0.25">
      <c r="B452" s="99" t="s">
        <v>56</v>
      </c>
      <c r="C452" s="100" t="s">
        <v>57</v>
      </c>
      <c r="D452" s="100"/>
      <c r="E452" s="100"/>
      <c r="F452" s="100" t="s">
        <v>58</v>
      </c>
      <c r="G452" s="100" t="s">
        <v>59</v>
      </c>
      <c r="H452" s="100" t="s">
        <v>60</v>
      </c>
      <c r="I452" s="101" t="s">
        <v>61</v>
      </c>
    </row>
    <row r="453" spans="2:9" ht="18" customHeight="1" x14ac:dyDescent="0.25">
      <c r="B453" s="521" t="s">
        <v>62</v>
      </c>
      <c r="C453" s="522"/>
      <c r="D453" s="522"/>
      <c r="E453" s="522"/>
      <c r="F453" s="522"/>
      <c r="G453" s="522"/>
      <c r="H453" s="522"/>
      <c r="I453" s="523"/>
    </row>
    <row r="454" spans="2:9" ht="18" customHeight="1" x14ac:dyDescent="0.25">
      <c r="B454" s="326" t="s">
        <v>124</v>
      </c>
      <c r="C454" s="323" t="s">
        <v>73</v>
      </c>
      <c r="D454" s="176"/>
      <c r="E454" s="177"/>
      <c r="F454" s="327" t="s">
        <v>63</v>
      </c>
      <c r="G454" s="106">
        <v>1</v>
      </c>
      <c r="H454" s="106">
        <f>9/1.8946</f>
        <v>4.7503430803335798</v>
      </c>
      <c r="I454" s="102">
        <f>ROUND(G454*H454,2)</f>
        <v>4.75</v>
      </c>
    </row>
    <row r="455" spans="2:9" ht="18" customHeight="1" x14ac:dyDescent="0.25">
      <c r="B455" s="326" t="s">
        <v>123</v>
      </c>
      <c r="C455" s="323" t="s">
        <v>64</v>
      </c>
      <c r="D455" s="176"/>
      <c r="E455" s="177"/>
      <c r="F455" s="327" t="s">
        <v>63</v>
      </c>
      <c r="G455" s="106">
        <v>1</v>
      </c>
      <c r="H455" s="106">
        <f>6.33/1.8946</f>
        <v>3.3410746331679508</v>
      </c>
      <c r="I455" s="102">
        <f>ROUND(G455*H455,2)</f>
        <v>3.34</v>
      </c>
    </row>
    <row r="456" spans="2:9" ht="18" customHeight="1" x14ac:dyDescent="0.25">
      <c r="B456" s="513" t="s">
        <v>65</v>
      </c>
      <c r="C456" s="514"/>
      <c r="D456" s="514"/>
      <c r="E456" s="514"/>
      <c r="F456" s="514"/>
      <c r="G456" s="514"/>
      <c r="H456" s="514"/>
      <c r="I456" s="103">
        <f>SUM(I454:I455)</f>
        <v>8.09</v>
      </c>
    </row>
    <row r="457" spans="2:9" ht="18" customHeight="1" x14ac:dyDescent="0.25">
      <c r="B457" s="521" t="s">
        <v>71</v>
      </c>
      <c r="C457" s="522"/>
      <c r="D457" s="522"/>
      <c r="E457" s="522"/>
      <c r="F457" s="522"/>
      <c r="G457" s="522"/>
      <c r="H457" s="522"/>
      <c r="I457" s="523"/>
    </row>
    <row r="458" spans="2:9" ht="18" customHeight="1" x14ac:dyDescent="0.25">
      <c r="B458" s="326" t="s">
        <v>271</v>
      </c>
      <c r="C458" s="512" t="s">
        <v>272</v>
      </c>
      <c r="D458" s="512"/>
      <c r="E458" s="512"/>
      <c r="F458" s="327" t="s">
        <v>74</v>
      </c>
      <c r="G458" s="106">
        <v>1</v>
      </c>
      <c r="H458" s="106">
        <v>14.65</v>
      </c>
      <c r="I458" s="102">
        <f>ROUND(G458*H458,2)</f>
        <v>14.65</v>
      </c>
    </row>
    <row r="459" spans="2:9" ht="18" customHeight="1" x14ac:dyDescent="0.25">
      <c r="B459" s="326" t="s">
        <v>273</v>
      </c>
      <c r="C459" s="512" t="s">
        <v>274</v>
      </c>
      <c r="D459" s="512"/>
      <c r="E459" s="512"/>
      <c r="F459" s="327" t="s">
        <v>74</v>
      </c>
      <c r="G459" s="106">
        <v>1</v>
      </c>
      <c r="H459" s="106">
        <v>88.46</v>
      </c>
      <c r="I459" s="102">
        <f>ROUND(G459*H459,2)</f>
        <v>88.46</v>
      </c>
    </row>
    <row r="460" spans="2:9" ht="18" customHeight="1" x14ac:dyDescent="0.25">
      <c r="B460" s="513" t="s">
        <v>72</v>
      </c>
      <c r="C460" s="514"/>
      <c r="D460" s="514"/>
      <c r="E460" s="514"/>
      <c r="F460" s="514"/>
      <c r="G460" s="514"/>
      <c r="H460" s="514"/>
      <c r="I460" s="103">
        <f>SUM(I458:I459)</f>
        <v>103.11</v>
      </c>
    </row>
    <row r="461" spans="2:9" ht="18" customHeight="1" x14ac:dyDescent="0.25">
      <c r="B461" s="515"/>
      <c r="C461" s="516"/>
      <c r="D461" s="516"/>
      <c r="E461" s="516"/>
      <c r="F461" s="516"/>
      <c r="G461" s="516"/>
      <c r="H461" s="516"/>
      <c r="I461" s="517"/>
    </row>
    <row r="462" spans="2:9" ht="18" customHeight="1" x14ac:dyDescent="0.25">
      <c r="B462" s="508" t="s">
        <v>66</v>
      </c>
      <c r="C462" s="509"/>
      <c r="D462" s="509"/>
      <c r="E462" s="509"/>
      <c r="F462" s="509"/>
      <c r="G462" s="509"/>
      <c r="H462" s="509"/>
      <c r="I462" s="104">
        <f>I456+I460</f>
        <v>111.2</v>
      </c>
    </row>
    <row r="463" spans="2:9" ht="18" customHeight="1" x14ac:dyDescent="0.25">
      <c r="B463" s="508" t="s">
        <v>67</v>
      </c>
      <c r="C463" s="509"/>
      <c r="D463" s="509"/>
      <c r="E463" s="509"/>
      <c r="F463" s="509"/>
      <c r="G463" s="509"/>
      <c r="H463" s="509"/>
      <c r="I463" s="104">
        <f>ROUND(I456*$D$14,2)</f>
        <v>7.24</v>
      </c>
    </row>
    <row r="464" spans="2:9" ht="18" customHeight="1" x14ac:dyDescent="0.25">
      <c r="B464" s="510" t="s">
        <v>68</v>
      </c>
      <c r="C464" s="511"/>
      <c r="D464" s="511"/>
      <c r="E464" s="511"/>
      <c r="F464" s="511"/>
      <c r="G464" s="511"/>
      <c r="H464" s="511"/>
      <c r="I464" s="105">
        <f>I462+I463</f>
        <v>118.44</v>
      </c>
    </row>
    <row r="465" spans="2:5" ht="18" customHeight="1" x14ac:dyDescent="0.25">
      <c r="B465" s="23"/>
      <c r="E465" s="24"/>
    </row>
  </sheetData>
  <mergeCells count="401">
    <mergeCell ref="C26:E26"/>
    <mergeCell ref="C27:E27"/>
    <mergeCell ref="B28:H28"/>
    <mergeCell ref="B29:G29"/>
    <mergeCell ref="B10:E10"/>
    <mergeCell ref="F10:I10"/>
    <mergeCell ref="B14:C14"/>
    <mergeCell ref="B12:I12"/>
    <mergeCell ref="B45:H45"/>
    <mergeCell ref="B15:I15"/>
    <mergeCell ref="B16:C16"/>
    <mergeCell ref="C39:E39"/>
    <mergeCell ref="B17:I17"/>
    <mergeCell ref="B19:G19"/>
    <mergeCell ref="H19:I19"/>
    <mergeCell ref="C20:E20"/>
    <mergeCell ref="C21:E21"/>
    <mergeCell ref="C25:E25"/>
    <mergeCell ref="B22:H22"/>
    <mergeCell ref="B23:G23"/>
    <mergeCell ref="H23:I23"/>
    <mergeCell ref="C24:E24"/>
    <mergeCell ref="H29:I29"/>
    <mergeCell ref="B32:H32"/>
    <mergeCell ref="B2:C7"/>
    <mergeCell ref="D2:J3"/>
    <mergeCell ref="D4:J5"/>
    <mergeCell ref="D6:J7"/>
    <mergeCell ref="B9:E9"/>
    <mergeCell ref="D14:E14"/>
    <mergeCell ref="F14:G14"/>
    <mergeCell ref="H14:I14"/>
    <mergeCell ref="F9:J9"/>
    <mergeCell ref="B64:H64"/>
    <mergeCell ref="C40:E40"/>
    <mergeCell ref="B34:G34"/>
    <mergeCell ref="B70:G70"/>
    <mergeCell ref="H70:I70"/>
    <mergeCell ref="B49:H49"/>
    <mergeCell ref="H42:I42"/>
    <mergeCell ref="C43:E43"/>
    <mergeCell ref="B30:H30"/>
    <mergeCell ref="B31:H31"/>
    <mergeCell ref="B46:G46"/>
    <mergeCell ref="H46:I46"/>
    <mergeCell ref="H34:I34"/>
    <mergeCell ref="B35:C35"/>
    <mergeCell ref="B36:I36"/>
    <mergeCell ref="B38:G38"/>
    <mergeCell ref="H38:I38"/>
    <mergeCell ref="B41:H41"/>
    <mergeCell ref="B42:G42"/>
    <mergeCell ref="B47:H47"/>
    <mergeCell ref="B48:H48"/>
    <mergeCell ref="C44:E44"/>
    <mergeCell ref="B73:H73"/>
    <mergeCell ref="B74:G74"/>
    <mergeCell ref="H74:I74"/>
    <mergeCell ref="C75:E75"/>
    <mergeCell ref="C80:E80"/>
    <mergeCell ref="B66:G66"/>
    <mergeCell ref="H66:I66"/>
    <mergeCell ref="B67:C67"/>
    <mergeCell ref="B68:I68"/>
    <mergeCell ref="C78:E78"/>
    <mergeCell ref="B87:G87"/>
    <mergeCell ref="H87:I87"/>
    <mergeCell ref="B88:C88"/>
    <mergeCell ref="B89:I89"/>
    <mergeCell ref="B91:G91"/>
    <mergeCell ref="H91:I91"/>
    <mergeCell ref="B81:H81"/>
    <mergeCell ref="B82:G82"/>
    <mergeCell ref="H82:I82"/>
    <mergeCell ref="B83:H83"/>
    <mergeCell ref="B84:H84"/>
    <mergeCell ref="B85:H85"/>
    <mergeCell ref="C103:E103"/>
    <mergeCell ref="B104:H104"/>
    <mergeCell ref="B105:G105"/>
    <mergeCell ref="H105:I105"/>
    <mergeCell ref="B106:H106"/>
    <mergeCell ref="B107:H107"/>
    <mergeCell ref="B95:H95"/>
    <mergeCell ref="B96:G96"/>
    <mergeCell ref="H96:I96"/>
    <mergeCell ref="C97:E97"/>
    <mergeCell ref="C99:D99"/>
    <mergeCell ref="C100:E100"/>
    <mergeCell ref="H119:I119"/>
    <mergeCell ref="C120:E120"/>
    <mergeCell ref="C121:E121"/>
    <mergeCell ref="C126:D126"/>
    <mergeCell ref="B127:H127"/>
    <mergeCell ref="B128:G128"/>
    <mergeCell ref="H128:I128"/>
    <mergeCell ref="B108:H108"/>
    <mergeCell ref="B110:G110"/>
    <mergeCell ref="H110:I110"/>
    <mergeCell ref="B111:C111"/>
    <mergeCell ref="B112:I112"/>
    <mergeCell ref="B114:G114"/>
    <mergeCell ref="H114:I114"/>
    <mergeCell ref="B118:H118"/>
    <mergeCell ref="B119:G119"/>
    <mergeCell ref="B192:H192"/>
    <mergeCell ref="B193:H193"/>
    <mergeCell ref="B179:H179"/>
    <mergeCell ref="B158:C158"/>
    <mergeCell ref="B170:H170"/>
    <mergeCell ref="B133:G133"/>
    <mergeCell ref="H133:I133"/>
    <mergeCell ref="B134:C134"/>
    <mergeCell ref="B135:I135"/>
    <mergeCell ref="B153:H153"/>
    <mergeCell ref="B154:H154"/>
    <mergeCell ref="B142:G142"/>
    <mergeCell ref="H142:I142"/>
    <mergeCell ref="C143:E143"/>
    <mergeCell ref="C144:E144"/>
    <mergeCell ref="B150:H150"/>
    <mergeCell ref="B152:H152"/>
    <mergeCell ref="C149:E149"/>
    <mergeCell ref="B157:G157"/>
    <mergeCell ref="H157:I157"/>
    <mergeCell ref="B151:G151"/>
    <mergeCell ref="H151:I151"/>
    <mergeCell ref="B141:H141"/>
    <mergeCell ref="B180:G180"/>
    <mergeCell ref="B173:C173"/>
    <mergeCell ref="B174:I174"/>
    <mergeCell ref="B172:G172"/>
    <mergeCell ref="H172:I172"/>
    <mergeCell ref="B190:G190"/>
    <mergeCell ref="H190:I190"/>
    <mergeCell ref="B176:G176"/>
    <mergeCell ref="H176:I176"/>
    <mergeCell ref="B191:H191"/>
    <mergeCell ref="H180:I180"/>
    <mergeCell ref="B189:H189"/>
    <mergeCell ref="B161:G161"/>
    <mergeCell ref="H161:I161"/>
    <mergeCell ref="B169:H169"/>
    <mergeCell ref="B159:I159"/>
    <mergeCell ref="B163:H163"/>
    <mergeCell ref="B164:G164"/>
    <mergeCell ref="H164:I164"/>
    <mergeCell ref="B168:H168"/>
    <mergeCell ref="B167:G167"/>
    <mergeCell ref="H167:I167"/>
    <mergeCell ref="B166:H166"/>
    <mergeCell ref="B222:G222"/>
    <mergeCell ref="H222:I222"/>
    <mergeCell ref="B51:G51"/>
    <mergeCell ref="H51:I51"/>
    <mergeCell ref="B52:C52"/>
    <mergeCell ref="B53:I53"/>
    <mergeCell ref="B55:G55"/>
    <mergeCell ref="C56:E56"/>
    <mergeCell ref="H55:I55"/>
    <mergeCell ref="B217:H217"/>
    <mergeCell ref="B218:G218"/>
    <mergeCell ref="B59:G59"/>
    <mergeCell ref="B65:H65"/>
    <mergeCell ref="H59:I59"/>
    <mergeCell ref="B61:H61"/>
    <mergeCell ref="C60:E60"/>
    <mergeCell ref="B63:H63"/>
    <mergeCell ref="B199:G199"/>
    <mergeCell ref="H199:I199"/>
    <mergeCell ref="B219:H219"/>
    <mergeCell ref="B220:H220"/>
    <mergeCell ref="B221:H221"/>
    <mergeCell ref="C209:D209"/>
    <mergeCell ref="B197:I197"/>
    <mergeCell ref="B223:C223"/>
    <mergeCell ref="B224:I224"/>
    <mergeCell ref="B226:G226"/>
    <mergeCell ref="H226:I226"/>
    <mergeCell ref="B229:H229"/>
    <mergeCell ref="B230:G230"/>
    <mergeCell ref="H230:I230"/>
    <mergeCell ref="C57:E57"/>
    <mergeCell ref="B58:H58"/>
    <mergeCell ref="B62:G62"/>
    <mergeCell ref="H62:I62"/>
    <mergeCell ref="B205:H205"/>
    <mergeCell ref="B206:G206"/>
    <mergeCell ref="H206:I206"/>
    <mergeCell ref="C211:E211"/>
    <mergeCell ref="B129:H129"/>
    <mergeCell ref="B130:H130"/>
    <mergeCell ref="B131:H131"/>
    <mergeCell ref="B137:G137"/>
    <mergeCell ref="H137:I137"/>
    <mergeCell ref="H218:I218"/>
    <mergeCell ref="B195:G195"/>
    <mergeCell ref="H195:I195"/>
    <mergeCell ref="B196:C196"/>
    <mergeCell ref="B236:H236"/>
    <mergeCell ref="B237:H237"/>
    <mergeCell ref="B239:G239"/>
    <mergeCell ref="H239:I239"/>
    <mergeCell ref="B240:C240"/>
    <mergeCell ref="B241:I241"/>
    <mergeCell ref="C231:E231"/>
    <mergeCell ref="C232:E232"/>
    <mergeCell ref="B233:H233"/>
    <mergeCell ref="B234:G234"/>
    <mergeCell ref="H234:I234"/>
    <mergeCell ref="B235:H235"/>
    <mergeCell ref="C250:E250"/>
    <mergeCell ref="B252:H252"/>
    <mergeCell ref="B253:G253"/>
    <mergeCell ref="H253:I253"/>
    <mergeCell ref="B254:H254"/>
    <mergeCell ref="B255:H255"/>
    <mergeCell ref="B243:G243"/>
    <mergeCell ref="H243:I243"/>
    <mergeCell ref="B246:H246"/>
    <mergeCell ref="B247:G247"/>
    <mergeCell ref="H247:I247"/>
    <mergeCell ref="C249:D249"/>
    <mergeCell ref="B266:H266"/>
    <mergeCell ref="B267:G267"/>
    <mergeCell ref="H267:I267"/>
    <mergeCell ref="C270:D270"/>
    <mergeCell ref="C272:D272"/>
    <mergeCell ref="B274:H274"/>
    <mergeCell ref="B256:H256"/>
    <mergeCell ref="B258:G258"/>
    <mergeCell ref="H258:I258"/>
    <mergeCell ref="B259:C259"/>
    <mergeCell ref="B260:I260"/>
    <mergeCell ref="B262:G262"/>
    <mergeCell ref="H262:I262"/>
    <mergeCell ref="B281:C281"/>
    <mergeCell ref="B282:I282"/>
    <mergeCell ref="B284:G284"/>
    <mergeCell ref="H284:I284"/>
    <mergeCell ref="B287:H287"/>
    <mergeCell ref="B288:G288"/>
    <mergeCell ref="H288:I288"/>
    <mergeCell ref="B275:G275"/>
    <mergeCell ref="H275:I275"/>
    <mergeCell ref="B276:H276"/>
    <mergeCell ref="B277:H277"/>
    <mergeCell ref="B278:H278"/>
    <mergeCell ref="B280:G280"/>
    <mergeCell ref="H280:I280"/>
    <mergeCell ref="B297:H297"/>
    <mergeCell ref="B298:H298"/>
    <mergeCell ref="B299:H299"/>
    <mergeCell ref="B301:G301"/>
    <mergeCell ref="H301:I301"/>
    <mergeCell ref="B302:C302"/>
    <mergeCell ref="C289:E289"/>
    <mergeCell ref="C291:D291"/>
    <mergeCell ref="C294:E294"/>
    <mergeCell ref="B295:H295"/>
    <mergeCell ref="B296:G296"/>
    <mergeCell ref="H296:I296"/>
    <mergeCell ref="C311:E311"/>
    <mergeCell ref="C313:D313"/>
    <mergeCell ref="C314:E314"/>
    <mergeCell ref="C317:E317"/>
    <mergeCell ref="B318:H318"/>
    <mergeCell ref="B319:G319"/>
    <mergeCell ref="H319:I319"/>
    <mergeCell ref="B303:I303"/>
    <mergeCell ref="B305:G305"/>
    <mergeCell ref="H305:I305"/>
    <mergeCell ref="B309:H309"/>
    <mergeCell ref="B310:G310"/>
    <mergeCell ref="H310:I310"/>
    <mergeCell ref="B325:C325"/>
    <mergeCell ref="B326:I326"/>
    <mergeCell ref="B328:G328"/>
    <mergeCell ref="H328:I328"/>
    <mergeCell ref="B332:H332"/>
    <mergeCell ref="B333:G333"/>
    <mergeCell ref="H333:I333"/>
    <mergeCell ref="B320:H320"/>
    <mergeCell ref="B321:H321"/>
    <mergeCell ref="B322:H322"/>
    <mergeCell ref="B323:H323"/>
    <mergeCell ref="B324:G324"/>
    <mergeCell ref="H324:I324"/>
    <mergeCell ref="B343:H343"/>
    <mergeCell ref="B344:H344"/>
    <mergeCell ref="B345:H345"/>
    <mergeCell ref="B347:G347"/>
    <mergeCell ref="H347:I347"/>
    <mergeCell ref="B348:C348"/>
    <mergeCell ref="C334:E334"/>
    <mergeCell ref="C336:D336"/>
    <mergeCell ref="C337:E337"/>
    <mergeCell ref="C340:E340"/>
    <mergeCell ref="B341:H341"/>
    <mergeCell ref="B342:G342"/>
    <mergeCell ref="H342:I342"/>
    <mergeCell ref="C357:E357"/>
    <mergeCell ref="C359:D359"/>
    <mergeCell ref="C360:E360"/>
    <mergeCell ref="C363:E363"/>
    <mergeCell ref="B364:H364"/>
    <mergeCell ref="B365:G365"/>
    <mergeCell ref="H365:I365"/>
    <mergeCell ref="B349:I349"/>
    <mergeCell ref="B351:G351"/>
    <mergeCell ref="H351:I351"/>
    <mergeCell ref="B355:H355"/>
    <mergeCell ref="B356:G356"/>
    <mergeCell ref="H356:I356"/>
    <mergeCell ref="B372:I372"/>
    <mergeCell ref="B374:G374"/>
    <mergeCell ref="H374:I374"/>
    <mergeCell ref="B378:H378"/>
    <mergeCell ref="B379:G379"/>
    <mergeCell ref="H379:I379"/>
    <mergeCell ref="B366:H366"/>
    <mergeCell ref="B367:H367"/>
    <mergeCell ref="B368:H368"/>
    <mergeCell ref="B370:G370"/>
    <mergeCell ref="H370:I370"/>
    <mergeCell ref="B371:C371"/>
    <mergeCell ref="B389:H389"/>
    <mergeCell ref="B390:H390"/>
    <mergeCell ref="B391:H391"/>
    <mergeCell ref="B393:G393"/>
    <mergeCell ref="H393:I393"/>
    <mergeCell ref="B394:C394"/>
    <mergeCell ref="C380:E380"/>
    <mergeCell ref="C382:D382"/>
    <mergeCell ref="C383:E383"/>
    <mergeCell ref="C386:E386"/>
    <mergeCell ref="B387:H387"/>
    <mergeCell ref="B388:G388"/>
    <mergeCell ref="H388:I388"/>
    <mergeCell ref="C403:E403"/>
    <mergeCell ref="C404:E404"/>
    <mergeCell ref="C409:D409"/>
    <mergeCell ref="B410:H410"/>
    <mergeCell ref="B411:G411"/>
    <mergeCell ref="H411:I411"/>
    <mergeCell ref="B395:I395"/>
    <mergeCell ref="B397:G397"/>
    <mergeCell ref="H397:I397"/>
    <mergeCell ref="B401:H401"/>
    <mergeCell ref="B402:G402"/>
    <mergeCell ref="H402:I402"/>
    <mergeCell ref="B419:I419"/>
    <mergeCell ref="B421:G421"/>
    <mergeCell ref="H421:I421"/>
    <mergeCell ref="B424:H424"/>
    <mergeCell ref="B425:G425"/>
    <mergeCell ref="H425:I425"/>
    <mergeCell ref="B412:H412"/>
    <mergeCell ref="B413:H413"/>
    <mergeCell ref="B414:H414"/>
    <mergeCell ref="B417:G417"/>
    <mergeCell ref="H417:I417"/>
    <mergeCell ref="B418:C418"/>
    <mergeCell ref="B433:G433"/>
    <mergeCell ref="H433:I433"/>
    <mergeCell ref="B434:C434"/>
    <mergeCell ref="B435:I435"/>
    <mergeCell ref="B437:G437"/>
    <mergeCell ref="H437:I437"/>
    <mergeCell ref="B427:H427"/>
    <mergeCell ref="B428:G428"/>
    <mergeCell ref="H428:I428"/>
    <mergeCell ref="B429:H429"/>
    <mergeCell ref="B430:H430"/>
    <mergeCell ref="B431:H431"/>
    <mergeCell ref="B444:H444"/>
    <mergeCell ref="B445:H445"/>
    <mergeCell ref="B446:H446"/>
    <mergeCell ref="B449:G449"/>
    <mergeCell ref="H449:I449"/>
    <mergeCell ref="B450:C450"/>
    <mergeCell ref="B439:H439"/>
    <mergeCell ref="B440:G440"/>
    <mergeCell ref="H440:I440"/>
    <mergeCell ref="B442:H442"/>
    <mergeCell ref="B443:G443"/>
    <mergeCell ref="H443:I443"/>
    <mergeCell ref="B463:H463"/>
    <mergeCell ref="B464:H464"/>
    <mergeCell ref="C458:E458"/>
    <mergeCell ref="C459:E459"/>
    <mergeCell ref="B460:H460"/>
    <mergeCell ref="B461:G461"/>
    <mergeCell ref="H461:I461"/>
    <mergeCell ref="B462:H462"/>
    <mergeCell ref="B451:I451"/>
    <mergeCell ref="B453:G453"/>
    <mergeCell ref="H453:I453"/>
    <mergeCell ref="B456:H456"/>
    <mergeCell ref="B457:G457"/>
    <mergeCell ref="H457:I457"/>
  </mergeCells>
  <printOptions horizontalCentered="1" gridLines="1"/>
  <pageMargins left="0.43307086614173229" right="0" top="0.70866141732283472" bottom="0.35433070866141736" header="0" footer="0.39370078740157483"/>
  <pageSetup paperSize="9" scale="62" orientation="portrait" horizontalDpi="1200" verticalDpi="1200" r:id="rId1"/>
  <headerFooter alignWithMargins="0"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showGridLines="0" workbookViewId="0">
      <selection activeCell="S20" sqref="S20"/>
    </sheetView>
  </sheetViews>
  <sheetFormatPr defaultRowHeight="15" x14ac:dyDescent="0.25"/>
  <cols>
    <col min="1" max="1" width="9.140625" style="34"/>
    <col min="2" max="2" width="13" style="34" customWidth="1"/>
    <col min="3" max="3" width="6.42578125" style="34" customWidth="1"/>
    <col min="4" max="4" width="9.7109375" style="34" bestFit="1" customWidth="1"/>
    <col min="5" max="5" width="2.85546875" style="34" bestFit="1" customWidth="1"/>
    <col min="6" max="6" width="9.7109375" style="34" bestFit="1" customWidth="1"/>
    <col min="7" max="7" width="1.7109375" style="34" bestFit="1" customWidth="1"/>
    <col min="8" max="8" width="9.7109375" style="34" bestFit="1" customWidth="1"/>
    <col min="9" max="9" width="2.140625" style="34" customWidth="1"/>
    <col min="10" max="10" width="9.7109375" style="34" bestFit="1" customWidth="1"/>
    <col min="11" max="11" width="1.7109375" style="34" bestFit="1" customWidth="1"/>
    <col min="12" max="12" width="8.28515625" style="34" customWidth="1"/>
    <col min="13" max="13" width="9.42578125" style="34" customWidth="1"/>
    <col min="14" max="14" width="3.7109375" style="34" customWidth="1"/>
    <col min="15" max="15" width="5.7109375" style="34" customWidth="1"/>
    <col min="16" max="16384" width="9.140625" style="34"/>
  </cols>
  <sheetData>
    <row r="1" spans="2:15" ht="30" x14ac:dyDescent="0.25">
      <c r="B1" s="55"/>
      <c r="C1" s="50"/>
      <c r="D1" s="54" t="s">
        <v>26</v>
      </c>
      <c r="E1" s="53" t="s">
        <v>26</v>
      </c>
      <c r="F1" s="52"/>
      <c r="G1" s="52"/>
      <c r="H1" s="52"/>
      <c r="I1" s="51"/>
      <c r="J1" s="50"/>
      <c r="K1" s="50"/>
      <c r="L1" s="50"/>
      <c r="M1" s="50"/>
      <c r="N1" s="50"/>
      <c r="O1" s="49"/>
    </row>
    <row r="2" spans="2:15" ht="30" x14ac:dyDescent="0.25">
      <c r="B2" s="48"/>
      <c r="C2" s="43"/>
      <c r="D2" s="47" t="s">
        <v>25</v>
      </c>
      <c r="E2" s="46" t="s">
        <v>25</v>
      </c>
      <c r="F2" s="45"/>
      <c r="G2" s="45"/>
      <c r="H2" s="45"/>
      <c r="I2" s="44"/>
      <c r="J2" s="43"/>
      <c r="K2" s="43"/>
      <c r="L2" s="43"/>
      <c r="M2" s="43"/>
      <c r="N2" s="43"/>
      <c r="O2" s="42"/>
    </row>
    <row r="3" spans="2:15" ht="30" x14ac:dyDescent="0.25">
      <c r="B3" s="41"/>
      <c r="C3" s="36"/>
      <c r="D3" s="40" t="s">
        <v>24</v>
      </c>
      <c r="E3" s="39" t="s">
        <v>24</v>
      </c>
      <c r="F3" s="38"/>
      <c r="G3" s="38"/>
      <c r="H3" s="38"/>
      <c r="I3" s="37"/>
      <c r="J3" s="36"/>
      <c r="K3" s="36"/>
      <c r="L3" s="36"/>
      <c r="M3" s="36"/>
      <c r="N3" s="36"/>
      <c r="O3" s="35"/>
    </row>
    <row r="4" spans="2:15" x14ac:dyDescent="0.25"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/>
    </row>
    <row r="5" spans="2:15" x14ac:dyDescent="0.25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1"/>
    </row>
    <row r="6" spans="2:15" ht="18" x14ac:dyDescent="0.25">
      <c r="B6" s="598" t="s">
        <v>30</v>
      </c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99"/>
      <c r="O6" s="600"/>
    </row>
    <row r="7" spans="2:15" x14ac:dyDescent="0.25"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1"/>
    </row>
    <row r="8" spans="2:15" ht="18" x14ac:dyDescent="0.25">
      <c r="B8" s="597" t="s">
        <v>23</v>
      </c>
      <c r="C8" s="597"/>
      <c r="D8" s="597"/>
      <c r="E8" s="597"/>
      <c r="F8" s="597"/>
      <c r="G8" s="597"/>
      <c r="H8" s="597"/>
      <c r="I8" s="597"/>
      <c r="J8" s="597" t="s">
        <v>22</v>
      </c>
      <c r="K8" s="597"/>
      <c r="L8" s="597"/>
      <c r="M8" s="597"/>
      <c r="N8" s="597"/>
      <c r="O8" s="597"/>
    </row>
    <row r="9" spans="2:15" ht="20.100000000000001" customHeight="1" x14ac:dyDescent="0.25">
      <c r="B9" s="595" t="s">
        <v>31</v>
      </c>
      <c r="C9" s="595"/>
      <c r="D9" s="595"/>
      <c r="E9" s="595"/>
      <c r="F9" s="595"/>
      <c r="G9" s="595"/>
      <c r="H9" s="595"/>
      <c r="I9" s="595"/>
      <c r="J9" s="596">
        <v>7.2999999999999995E-2</v>
      </c>
      <c r="K9" s="596"/>
      <c r="L9" s="596"/>
      <c r="M9" s="596"/>
      <c r="N9" s="596"/>
      <c r="O9" s="596"/>
    </row>
    <row r="10" spans="2:15" ht="20.100000000000001" customHeight="1" x14ac:dyDescent="0.25">
      <c r="B10" s="595" t="s">
        <v>32</v>
      </c>
      <c r="C10" s="595"/>
      <c r="D10" s="595"/>
      <c r="E10" s="595"/>
      <c r="F10" s="595"/>
      <c r="G10" s="595"/>
      <c r="H10" s="595"/>
      <c r="I10" s="595"/>
      <c r="J10" s="596">
        <v>4.9000000000000002E-2</v>
      </c>
      <c r="K10" s="596"/>
      <c r="L10" s="596"/>
      <c r="M10" s="596"/>
      <c r="N10" s="596"/>
      <c r="O10" s="596"/>
    </row>
    <row r="11" spans="2:15" ht="20.100000000000001" customHeight="1" x14ac:dyDescent="0.25">
      <c r="B11" s="595" t="s">
        <v>21</v>
      </c>
      <c r="C11" s="595"/>
      <c r="D11" s="595"/>
      <c r="E11" s="595"/>
      <c r="F11" s="595"/>
      <c r="G11" s="595"/>
      <c r="H11" s="595"/>
      <c r="I11" s="595"/>
      <c r="J11" s="596">
        <v>5.0000000000000001E-3</v>
      </c>
      <c r="K11" s="596"/>
      <c r="L11" s="596"/>
      <c r="M11" s="596"/>
      <c r="N11" s="596"/>
      <c r="O11" s="596"/>
    </row>
    <row r="12" spans="2:15" ht="20.100000000000001" customHeight="1" x14ac:dyDescent="0.25">
      <c r="B12" s="595" t="s">
        <v>33</v>
      </c>
      <c r="C12" s="595"/>
      <c r="D12" s="595"/>
      <c r="E12" s="595"/>
      <c r="F12" s="595"/>
      <c r="G12" s="595"/>
      <c r="H12" s="595"/>
      <c r="I12" s="595"/>
      <c r="J12" s="596">
        <v>0.03</v>
      </c>
      <c r="K12" s="596"/>
      <c r="L12" s="596"/>
      <c r="M12" s="596"/>
      <c r="N12" s="596"/>
      <c r="O12" s="596"/>
    </row>
    <row r="13" spans="2:15" ht="20.100000000000001" customHeight="1" x14ac:dyDescent="0.25">
      <c r="B13" s="595" t="s">
        <v>34</v>
      </c>
      <c r="C13" s="595"/>
      <c r="D13" s="595"/>
      <c r="E13" s="595"/>
      <c r="F13" s="595"/>
      <c r="G13" s="595"/>
      <c r="H13" s="595"/>
      <c r="I13" s="595"/>
      <c r="J13" s="596">
        <v>6.4999999999999997E-3</v>
      </c>
      <c r="K13" s="596"/>
      <c r="L13" s="596"/>
      <c r="M13" s="596"/>
      <c r="N13" s="596"/>
      <c r="O13" s="596"/>
    </row>
    <row r="14" spans="2:15" ht="20.100000000000001" customHeight="1" x14ac:dyDescent="0.25">
      <c r="B14" s="595" t="s">
        <v>35</v>
      </c>
      <c r="C14" s="595"/>
      <c r="D14" s="595"/>
      <c r="E14" s="595"/>
      <c r="F14" s="595"/>
      <c r="G14" s="595"/>
      <c r="H14" s="595"/>
      <c r="I14" s="595"/>
      <c r="J14" s="596">
        <v>0.03</v>
      </c>
      <c r="K14" s="596"/>
      <c r="L14" s="596"/>
      <c r="M14" s="596"/>
      <c r="N14" s="596"/>
      <c r="O14" s="596"/>
    </row>
    <row r="15" spans="2:15" ht="20.100000000000001" customHeight="1" x14ac:dyDescent="0.25">
      <c r="B15" s="589" t="s">
        <v>118</v>
      </c>
      <c r="C15" s="590"/>
      <c r="D15" s="590"/>
      <c r="E15" s="590"/>
      <c r="F15" s="590"/>
      <c r="G15" s="590"/>
      <c r="H15" s="590"/>
      <c r="I15" s="591"/>
      <c r="J15" s="592">
        <v>0.02</v>
      </c>
      <c r="K15" s="593"/>
      <c r="L15" s="593"/>
      <c r="M15" s="593"/>
      <c r="N15" s="593"/>
      <c r="O15" s="594"/>
    </row>
    <row r="16" spans="2:15" ht="20.100000000000001" customHeight="1" x14ac:dyDescent="0.25">
      <c r="B16" s="595" t="s">
        <v>133</v>
      </c>
      <c r="C16" s="595"/>
      <c r="D16" s="595"/>
      <c r="E16" s="595"/>
      <c r="F16" s="595"/>
      <c r="G16" s="595"/>
      <c r="H16" s="595"/>
      <c r="I16" s="595"/>
      <c r="J16" s="596">
        <v>7.1000000000000004E-3</v>
      </c>
      <c r="K16" s="596"/>
      <c r="L16" s="596"/>
      <c r="M16" s="596"/>
      <c r="N16" s="596"/>
      <c r="O16" s="596"/>
    </row>
    <row r="17" spans="2:15" x14ac:dyDescent="0.25"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1"/>
    </row>
    <row r="18" spans="2:15" ht="18" x14ac:dyDescent="0.25">
      <c r="B18" s="597" t="s">
        <v>36</v>
      </c>
      <c r="C18" s="597"/>
      <c r="D18" s="597"/>
      <c r="E18" s="597"/>
      <c r="F18" s="597"/>
      <c r="G18" s="597"/>
      <c r="H18" s="597"/>
      <c r="I18" s="597"/>
      <c r="J18" s="597"/>
      <c r="K18" s="597"/>
      <c r="L18" s="597"/>
      <c r="M18" s="597"/>
      <c r="N18" s="597"/>
      <c r="O18" s="597"/>
    </row>
    <row r="19" spans="2:15" x14ac:dyDescent="0.25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8"/>
    </row>
    <row r="20" spans="2:15" x14ac:dyDescent="0.25"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1"/>
    </row>
    <row r="21" spans="2:15" x14ac:dyDescent="0.25"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1"/>
    </row>
    <row r="22" spans="2:15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</row>
    <row r="23" spans="2:15" x14ac:dyDescent="0.25"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/>
    </row>
    <row r="24" spans="2:15" x14ac:dyDescent="0.25"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/>
    </row>
    <row r="25" spans="2:15" x14ac:dyDescent="0.25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/>
    </row>
    <row r="26" spans="2:15" x14ac:dyDescent="0.25"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/>
    </row>
    <row r="27" spans="2:15" x14ac:dyDescent="0.25"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</row>
    <row r="28" spans="2:15" x14ac:dyDescent="0.25"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2:15" x14ac:dyDescent="0.25"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</row>
    <row r="30" spans="2:15" x14ac:dyDescent="0.25"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4"/>
    </row>
    <row r="31" spans="2:15" x14ac:dyDescent="0.25"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</row>
    <row r="32" spans="2:15" ht="18" x14ac:dyDescent="0.25">
      <c r="B32" s="586" t="s">
        <v>37</v>
      </c>
      <c r="C32" s="587"/>
      <c r="D32" s="587"/>
      <c r="E32" s="587"/>
      <c r="F32" s="587"/>
      <c r="G32" s="587"/>
      <c r="H32" s="587"/>
      <c r="I32" s="587"/>
      <c r="J32" s="587"/>
      <c r="K32" s="587"/>
      <c r="L32" s="587"/>
      <c r="M32" s="587"/>
      <c r="N32" s="587"/>
      <c r="O32" s="588"/>
    </row>
    <row r="33" spans="2:15" x14ac:dyDescent="0.25"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8"/>
    </row>
    <row r="34" spans="2:15" ht="20.100000000000001" customHeight="1" x14ac:dyDescent="0.25">
      <c r="B34" s="579" t="s">
        <v>38</v>
      </c>
      <c r="C34" s="65" t="s">
        <v>39</v>
      </c>
      <c r="D34" s="66">
        <f>J10</f>
        <v>4.9000000000000002E-2</v>
      </c>
      <c r="E34" s="67" t="s">
        <v>40</v>
      </c>
      <c r="F34" s="68">
        <f>J16</f>
        <v>7.1000000000000004E-3</v>
      </c>
      <c r="G34" s="67" t="s">
        <v>41</v>
      </c>
      <c r="H34" s="69" t="s">
        <v>42</v>
      </c>
      <c r="I34" s="580">
        <f>J11</f>
        <v>5.0000000000000001E-3</v>
      </c>
      <c r="J34" s="580"/>
      <c r="K34" s="67" t="s">
        <v>41</v>
      </c>
      <c r="L34" s="69" t="s">
        <v>42</v>
      </c>
      <c r="M34" s="66">
        <f>J9</f>
        <v>7.2999999999999995E-2</v>
      </c>
      <c r="N34" s="67" t="s">
        <v>41</v>
      </c>
      <c r="O34" s="581">
        <v>-1</v>
      </c>
    </row>
    <row r="35" spans="2:15" ht="20.100000000000001" customHeight="1" x14ac:dyDescent="0.25">
      <c r="B35" s="579"/>
      <c r="C35" s="70"/>
      <c r="D35" s="71" t="s">
        <v>43</v>
      </c>
      <c r="E35" s="72" t="s">
        <v>44</v>
      </c>
      <c r="F35" s="73">
        <f>J12</f>
        <v>0.03</v>
      </c>
      <c r="G35" s="72" t="s">
        <v>44</v>
      </c>
      <c r="H35" s="73">
        <f>J13</f>
        <v>6.4999999999999997E-3</v>
      </c>
      <c r="I35" s="74" t="s">
        <v>44</v>
      </c>
      <c r="J35" s="74">
        <f>J14</f>
        <v>0.03</v>
      </c>
      <c r="K35" s="582">
        <f>-J15</f>
        <v>-0.02</v>
      </c>
      <c r="L35" s="582"/>
      <c r="M35" s="73" t="s">
        <v>41</v>
      </c>
      <c r="N35" s="70"/>
      <c r="O35" s="581"/>
    </row>
    <row r="36" spans="2:15" ht="15.75" x14ac:dyDescent="0.25"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7"/>
    </row>
    <row r="37" spans="2:15" ht="15" customHeight="1" x14ac:dyDescent="0.3">
      <c r="B37" s="583" t="s">
        <v>38</v>
      </c>
      <c r="C37" s="584">
        <f>((1+J10+J16)*(1+J11)*(1+J9)/(1-J12-J13-J14-J15))-1</f>
        <v>0.24670090476190443</v>
      </c>
      <c r="D37" s="584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9"/>
    </row>
    <row r="38" spans="2:15" ht="15" customHeight="1" x14ac:dyDescent="0.3">
      <c r="B38" s="583"/>
      <c r="C38" s="585"/>
      <c r="D38" s="585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</row>
    <row r="39" spans="2:15" x14ac:dyDescent="0.25"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4"/>
    </row>
    <row r="40" spans="2:15" x14ac:dyDescent="0.25"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4"/>
    </row>
    <row r="42" spans="2:15" x14ac:dyDescent="0.25">
      <c r="B42" s="80" t="s">
        <v>18</v>
      </c>
    </row>
  </sheetData>
  <mergeCells count="27">
    <mergeCell ref="B10:I10"/>
    <mergeCell ref="J10:O10"/>
    <mergeCell ref="B6:O6"/>
    <mergeCell ref="B8:I8"/>
    <mergeCell ref="J8:O8"/>
    <mergeCell ref="B9:I9"/>
    <mergeCell ref="J9:O9"/>
    <mergeCell ref="B32:O32"/>
    <mergeCell ref="B15:I15"/>
    <mergeCell ref="J15:O15"/>
    <mergeCell ref="B11:I11"/>
    <mergeCell ref="J11:O11"/>
    <mergeCell ref="B12:I12"/>
    <mergeCell ref="J12:O12"/>
    <mergeCell ref="B13:I13"/>
    <mergeCell ref="J13:O13"/>
    <mergeCell ref="B14:I14"/>
    <mergeCell ref="J14:O14"/>
    <mergeCell ref="B16:I16"/>
    <mergeCell ref="J16:O16"/>
    <mergeCell ref="B18:O18"/>
    <mergeCell ref="B34:B35"/>
    <mergeCell ref="I34:J34"/>
    <mergeCell ref="O34:O35"/>
    <mergeCell ref="K35:L35"/>
    <mergeCell ref="B37:B38"/>
    <mergeCell ref="C37:D38"/>
  </mergeCells>
  <pageMargins left="0.79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Planila Orçamentária</vt:lpstr>
      <vt:lpstr>Cronograma</vt:lpstr>
      <vt:lpstr>Memorial de Cálculo</vt:lpstr>
      <vt:lpstr>Composições de Custo</vt:lpstr>
      <vt:lpstr>BDI</vt:lpstr>
      <vt:lpstr>BDI!Area_de_impressao</vt:lpstr>
      <vt:lpstr>'Composições de Custo'!Area_de_impressao</vt:lpstr>
      <vt:lpstr>Cronograma!Area_de_impressao</vt:lpstr>
      <vt:lpstr>'Memorial de Cálculo'!Area_de_impressao</vt:lpstr>
      <vt:lpstr>'Planila Orçamentária'!Area_de_impressao</vt:lpstr>
      <vt:lpstr>'Composições de Custo'!Titulos_de_impressao</vt:lpstr>
      <vt:lpstr>'Memorial de Cálculo'!Titulos_de_impressao</vt:lpstr>
      <vt:lpstr>'Planila Orçamentária'!Titulos_de_impressao</vt:lpstr>
    </vt:vector>
  </TitlesOfParts>
  <Company>SESAPI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HPP</dc:creator>
  <cp:lastModifiedBy>SESAPI</cp:lastModifiedBy>
  <cp:lastPrinted>2015-02-23T13:36:01Z</cp:lastPrinted>
  <dcterms:created xsi:type="dcterms:W3CDTF">2008-07-14T14:43:26Z</dcterms:created>
  <dcterms:modified xsi:type="dcterms:W3CDTF">2015-03-04T13:57:15Z</dcterms:modified>
</cp:coreProperties>
</file>