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5180" windowHeight="8070" activeTab="3"/>
  </bookViews>
  <sheets>
    <sheet name="750kVA" sheetId="6" r:id="rId1"/>
    <sheet name="B.D.I" sheetId="8" r:id="rId2"/>
    <sheet name="COMP" sheetId="3" r:id="rId3"/>
    <sheet name="cron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ga10">[1]Insumos!$E$55</definedName>
    <definedName name="_aga14">[1]Insumos!$E$56</definedName>
    <definedName name="_ali1">[1]Insumos!$E$147</definedName>
    <definedName name="_ali2">[1]Insumos!$E$148</definedName>
    <definedName name="_ali3">[1]Insumos!$E$149</definedName>
    <definedName name="_ali4">[1]Insumos!$E$150</definedName>
    <definedName name="_ali5">[1]Insumos!$E$151</definedName>
    <definedName name="_ali6">[1]Insumos!$E$152</definedName>
    <definedName name="_ali7">[1]Insumos!$E$153</definedName>
    <definedName name="_amc1">[1]Insumos!$E$117</definedName>
    <definedName name="_amf1">[1]Insumos!$E$115</definedName>
    <definedName name="_amf2">[1]Insumos!$E$116</definedName>
    <definedName name="_ara18">[1]Insumos!$E$302</definedName>
    <definedName name="_arc12">[1]Insumos!$E$374</definedName>
    <definedName name="_arc15">[1]Insumos!$E$375</definedName>
    <definedName name="_arc18">[1]Insumos!$E$376</definedName>
    <definedName name="_arc21">[1]Insumos!$E$377</definedName>
    <definedName name="_art1">[1]Insumos!$E$651</definedName>
    <definedName name="_art10">[1]Insumos!$E$660</definedName>
    <definedName name="_art11">[1]Insumos!$E$661</definedName>
    <definedName name="_art12">[1]Insumos!$E$662</definedName>
    <definedName name="_art13">[1]Insumos!$E$663</definedName>
    <definedName name="_art14">[1]Insumos!$E$664</definedName>
    <definedName name="_art15">[1]Insumos!$E$665</definedName>
    <definedName name="_art16">[1]Insumos!$E$666</definedName>
    <definedName name="_art17">[1]Insumos!$E$667</definedName>
    <definedName name="_art18">[1]Insumos!$E$668</definedName>
    <definedName name="_art19">[1]Insumos!$E$669</definedName>
    <definedName name="_art2">[1]Insumos!$E$652</definedName>
    <definedName name="_art20">[1]Insumos!$E$670</definedName>
    <definedName name="_art21">[1]Insumos!$E$671</definedName>
    <definedName name="_art22">[1]Insumos!$E$672</definedName>
    <definedName name="_art23">[1]Insumos!$E$673</definedName>
    <definedName name="_art24">[1]Insumos!$E$674</definedName>
    <definedName name="_art25">[1]Insumos!$E$675</definedName>
    <definedName name="_art26">[1]Insumos!$E$676</definedName>
    <definedName name="_art27">[1]Insumos!$E$677</definedName>
    <definedName name="_art28">[1]Insumos!$E$678</definedName>
    <definedName name="_art29">[1]Insumos!$E$679</definedName>
    <definedName name="_art3">[1]Insumos!$E$653</definedName>
    <definedName name="_art30">[1]Insumos!$E$680</definedName>
    <definedName name="_art31">[1]Insumos!$E$681</definedName>
    <definedName name="_art32">[1]Insumos!$E$682</definedName>
    <definedName name="_art4">[1]Insumos!$E$654</definedName>
    <definedName name="_art5">[1]Insumos!$E$655</definedName>
    <definedName name="_art6">[1]Insumos!$E$656</definedName>
    <definedName name="_art7">[1]Insumos!$E$657</definedName>
    <definedName name="_art8">[1]Insumos!$E$658</definedName>
    <definedName name="_art9">[1]Insumos!$E$659</definedName>
    <definedName name="_bca1">[1]Insumos!$E$366</definedName>
    <definedName name="_bee80">[1]Insumos!$E$378</definedName>
    <definedName name="_blq10">[1]Insumos!$E$525</definedName>
    <definedName name="_bop1">[1]Insumos!$E$440</definedName>
    <definedName name="_bot1">[1]Insumos!$E$613</definedName>
    <definedName name="_box1">[1]Insumos!$E$610</definedName>
    <definedName name="_bre5040">[1]Insumos!$E$454</definedName>
    <definedName name="_C930I">[1]Equipamentos!$P$25</definedName>
    <definedName name="_C930p">[1]Equipamentos!$N$25</definedName>
    <definedName name="_C966I">[1]Equipamentos!$P$24</definedName>
    <definedName name="_C966P">[1]Equipamentos!$N$24</definedName>
    <definedName name="_cab4">[1]Insumos!$E$345</definedName>
    <definedName name="_cac10">[1]Insumos!$E$508</definedName>
    <definedName name="_cac12">[1]Insumos!$E$507</definedName>
    <definedName name="_cac15">[1]Insumos!$E$509</definedName>
    <definedName name="_cac18">[1]Insumos!$E$510</definedName>
    <definedName name="_cac21">[1]Insumos!$E$511</definedName>
    <definedName name="_cap20">[1]Insumos!$E$432</definedName>
    <definedName name="_cap50">[1]Insumos!$E$433</definedName>
    <definedName name="_cfl20">[1]Insumos!$E$296</definedName>
    <definedName name="_cfl40">[1]Insumos!$E$294</definedName>
    <definedName name="_clp100">[1]Insumos!$E$463</definedName>
    <definedName name="_cls2">[1]Insumos!$E$357</definedName>
    <definedName name="_cls5">[1]Insumos!$E$358</definedName>
    <definedName name="_cme1">[1]Insumos!$E$65</definedName>
    <definedName name="_con1">[1]Insumos!$E$631</definedName>
    <definedName name="_con2">[1]Insumos!$E$632</definedName>
    <definedName name="_coz100">[1]Insumos!$E$466</definedName>
    <definedName name="_cpz32">[2]Insumos!$C$33</definedName>
    <definedName name="_crj45">[1]Insumos!$E$332</definedName>
    <definedName name="_ctf6">[1]Insumos!$E$47</definedName>
    <definedName name="_ctl6">[1]Insumos!$E$278</definedName>
    <definedName name="_cve90100">[1]Insumos!$E$446</definedName>
    <definedName name="_cve9040">[1]Insumos!$E$448</definedName>
    <definedName name="_cve9050">[1]Insumos!$E$447</definedName>
    <definedName name="_cvs2">[1]Insumos!$E$359</definedName>
    <definedName name="_cvs5">[1]Insumos!$E$360</definedName>
    <definedName name="_cxg40">[1]Insumos!$E$514</definedName>
    <definedName name="_cxi40">[1]Insumos!$E$513</definedName>
    <definedName name="_cxp40">[1]Insumos!$E$512</definedName>
    <definedName name="_cxs100100">[1]Insumos!$E$456</definedName>
    <definedName name="_dgc10">[1]Insumos!$E$107</definedName>
    <definedName name="_dgc7">[1]Insumos!$E$105</definedName>
    <definedName name="_dgc8">[1]Insumos!$E$106</definedName>
    <definedName name="_dge7">[1]Insumos!$E$108</definedName>
    <definedName name="_djm10">[1]Insumos!$E$343</definedName>
    <definedName name="_djm15">[1]Insumos!$E$342</definedName>
    <definedName name="_djm20">[1]Insumos!$E$341</definedName>
    <definedName name="_djm25">[1]Insumos!$E$340</definedName>
    <definedName name="_djm30">[1]Insumos!$E$339</definedName>
    <definedName name="_djt50">[1]Insumos!$E$338</definedName>
    <definedName name="_drp25">[1]Insumos!$E$415</definedName>
    <definedName name="_dtp100">[1]Insumos!$E$467</definedName>
    <definedName name="_epc5070">[1]Insumos!$E$476</definedName>
    <definedName name="_epl2">[1]Insumos!$E$604</definedName>
    <definedName name="_epl3">[1]Insumos!$E$603</definedName>
    <definedName name="_epl5">[1]Insumos!$E$602</definedName>
    <definedName name="_esc1">[1]Insumos!$E$635</definedName>
    <definedName name="_esp1">[1]Insumos!$E$629</definedName>
    <definedName name="_esp2">[1]Insumos!$E$630</definedName>
    <definedName name="_fad5">[1]Insumos!$E$605</definedName>
    <definedName name="_fic1">[1]Insumos!$E$250</definedName>
    <definedName name="_fil1">[1]Insumos!$E$575</definedName>
    <definedName name="_fil2">[1]Insumos!$E$578</definedName>
    <definedName name="_fio10">[1]Insumos!$E$348</definedName>
    <definedName name="_fio12">[1]Insumos!$E$347</definedName>
    <definedName name="_fio8">[1]Insumos!$E$349</definedName>
    <definedName name="_fip1">[1]Insumos!$E$251</definedName>
    <definedName name="_fis10">[1]Insumos!$E$365</definedName>
    <definedName name="_fis5">[1]Insumos!$E$364</definedName>
    <definedName name="_flp32">[1]Insumos!$E$437</definedName>
    <definedName name="_flp40">[1]Insumos!$E$438</definedName>
    <definedName name="_for1">[1]Insumos!$E$154</definedName>
    <definedName name="_for2">[1]Insumos!$E$155</definedName>
    <definedName name="_for3">[1]Insumos!$E$156</definedName>
    <definedName name="_for4">[1]Insumos!$E$157</definedName>
    <definedName name="_for5">[1]Insumos!$E$158</definedName>
    <definedName name="_for6">[1]Insumos!$E$159</definedName>
    <definedName name="_for7">[1]Insumos!$E$160</definedName>
    <definedName name="_fpd12">[1]Insumos!$E$346</definedName>
    <definedName name="_fvr10">[1]Insumos!$E$429</definedName>
    <definedName name="_fvr50">[1]Insumos!$E$430</definedName>
    <definedName name="_grm160">[1]Insumos!$E$183</definedName>
    <definedName name="_hab1">[1]Insumos!$E$715</definedName>
    <definedName name="_hab2">[1]Insumos!$E$718</definedName>
    <definedName name="_imp1">[1]Insumos!$E$550</definedName>
    <definedName name="_itt1">[1]Insumos!$E$311</definedName>
    <definedName name="_itu1">[1]Insumos!$E$304</definedName>
    <definedName name="_itu2">[1]Insumos!$E$306</definedName>
    <definedName name="_itu3">[1]Insumos!$E$307</definedName>
    <definedName name="_jdp25">[1]Insumos!$E$416</definedName>
    <definedName name="_jla20">[1]Insumos!$E$403</definedName>
    <definedName name="_lai15">[1]Insumos!$E$68</definedName>
    <definedName name="_lai20">[1]Insumos!$E$67</definedName>
    <definedName name="_ldr10">[1]Insumos!$E$698</definedName>
    <definedName name="_lfl40">[1]Insumos!$E$292</definedName>
    <definedName name="_lpf250">[1]Insumos!$E$287</definedName>
    <definedName name="_lpi100">[1]Insumos!$E$283</definedName>
    <definedName name="_lpl15">[1]Insumos!$E$291</definedName>
    <definedName name="_lpl18">[1]Insumos!$E$290</definedName>
    <definedName name="_lvg12050">[1]Insumos!$E$497</definedName>
    <definedName name="_lvg15050">[1]Insumos!$E$498</definedName>
    <definedName name="_man100">[1]Insumos!$E$515</definedName>
    <definedName name="_mfi1">[1]Insumos!$E$517</definedName>
    <definedName name="_mfi2">[1]Insumos!$E$518</definedName>
    <definedName name="_mob1">[1]Insumos!$E$695</definedName>
    <definedName name="_mob2">[1]Insumos!$E$696</definedName>
    <definedName name="_ope1">[1]Insumos!$E$13</definedName>
    <definedName name="_ope2">[1]Insumos!$E$14</definedName>
    <definedName name="_ope3">[1]Insumos!$E$15</definedName>
    <definedName name="_pbv40">[2]Insumos!$C$59</definedName>
    <definedName name="_pcg15050">[1]Insumos!$E$499</definedName>
    <definedName name="_pci15050">[1]Insumos!$E$500</definedName>
    <definedName name="_pes1">[1]Insumos!$E$644</definedName>
    <definedName name="_pes2">[1]Insumos!$E$645</definedName>
    <definedName name="_pes3">[1]Insumos!$E$646</definedName>
    <definedName name="_pes4">[1]Insumos!$E$647</definedName>
    <definedName name="_pes5">[1]Insumos!$E$648</definedName>
    <definedName name="_pfb30">[1]Insumos!$E$165</definedName>
    <definedName name="_pfb50">[1]Insumos!$E$166</definedName>
    <definedName name="_pfb8">[1]Insumos!$E$164</definedName>
    <definedName name="_pfc80">[1]Insumos!$E$167</definedName>
    <definedName name="_pgr18">[1]Insumos!$E$256</definedName>
    <definedName name="_pgr43">[1]Insumos!$E$257</definedName>
    <definedName name="_pje1">[1]Insumos!$E$683</definedName>
    <definedName name="_pje2">[1]Insumos!$E$684</definedName>
    <definedName name="_ple15">[1]Insumos!$E$301</definedName>
    <definedName name="_ple18">[1]Insumos!$E$300</definedName>
    <definedName name="_plg3">[1]Insumos!$E$501</definedName>
    <definedName name="_pmt1">[1]Insumos!$E$176</definedName>
    <definedName name="_pmt2">[1]Insumos!$E$177</definedName>
    <definedName name="_pne1">[1]Insumos!$E$577</definedName>
    <definedName name="_pne2">[1]Insumos!$E$579</definedName>
    <definedName name="_prl250">[1]Insumos!$E$285</definedName>
    <definedName name="_ptm6">[1]Insumos!$E$267</definedName>
    <definedName name="_qd12">[1]Insumos!$E$275</definedName>
    <definedName name="_qd18">[1]Insumos!$E$274</definedName>
    <definedName name="_qd6">[1]Insumos!$E$276</definedName>
    <definedName name="_qdb12">[1]Insumos!$E$273</definedName>
    <definedName name="_qdb18">[1]Insumos!$E$272</definedName>
    <definedName name="_qdb24">[1]Insumos!$E$271</definedName>
    <definedName name="_qdb32">[1]Insumos!$E$270</definedName>
    <definedName name="_rem1">[1]Insumos!$E$616</definedName>
    <definedName name="_rem2">[1]Insumos!$E$617</definedName>
    <definedName name="_res10">[1]Insumos!$E$383</definedName>
    <definedName name="_res15">[1]Insumos!$E$384</definedName>
    <definedName name="_res5">[1]Insumos!$E$382</definedName>
    <definedName name="_rfc1000">[1]Insumos!$E$435</definedName>
    <definedName name="_rfc500">[1]Insumos!$E$434</definedName>
    <definedName name="_rgc1">[1]Insumos!$E$422</definedName>
    <definedName name="_rlc100">[1]Insumos!$E$468</definedName>
    <definedName name="_rls100100">[1]Insumos!$E$455</definedName>
    <definedName name="_son1">[1]Insumos!$E$700</definedName>
    <definedName name="_son2">[1]Insumos!$E$701</definedName>
    <definedName name="_spl12">[1]Insumos!$E$371</definedName>
    <definedName name="_spl15">[1]Insumos!$E$372</definedName>
    <definedName name="_spl18">[1]Insumos!$E$373</definedName>
    <definedName name="_spt12">[1]Insumos!$E$597</definedName>
    <definedName name="_tap1">[1]Insumos!$E$136</definedName>
    <definedName name="_tap100">[1]Insumos!$E$453</definedName>
    <definedName name="_tap2">[1]Insumos!$E$137</definedName>
    <definedName name="_tap3">[1]Insumos!$E$138</definedName>
    <definedName name="_tba20">[1]Insumos!$E$397</definedName>
    <definedName name="_tba25">[1]Insumos!$E$398</definedName>
    <definedName name="_tba32">[1]Insumos!$E$399</definedName>
    <definedName name="_tba40">[1]Insumos!$E$400</definedName>
    <definedName name="_tba50">[1]Insumos!$E$401</definedName>
    <definedName name="_tbe100">[1]Insumos!$E$443</definedName>
    <definedName name="_tbe40">[1]Insumos!$E$445</definedName>
    <definedName name="_tbe50">[1]Insumos!$E$444</definedName>
    <definedName name="_tca1">[1]Insumos!$E$38</definedName>
    <definedName name="_tdp25">[1]Insumos!$E$417</definedName>
    <definedName name="_tea20">[1]Insumos!$E$405</definedName>
    <definedName name="_tee100">[1]Insumos!$E$449</definedName>
    <definedName name="_tee40">[1]Insumos!$E$452</definedName>
    <definedName name="_tee50">[1]Insumos!$E$450</definedName>
    <definedName name="_ter10050">[1]Insumos!$E$451</definedName>
    <definedName name="_tes2">[1]Insumos!$E$361</definedName>
    <definedName name="_tes5">[1]Insumos!$E$362</definedName>
    <definedName name="_tfg40">[1]Insumos!$E$58</definedName>
    <definedName name="_tfg50">[1]Insumos!$E$59</definedName>
    <definedName name="_tfg65">[1]Insumos!$E$60</definedName>
    <definedName name="_tjc1">[1]Insumos!$E$36</definedName>
    <definedName name="_tjc14">[2]Insumos!$C$54</definedName>
    <definedName name="_tjc2">[1]Insumos!$E$37</definedName>
    <definedName name="_tlc1">[1]Insumos!$E$42</definedName>
    <definedName name="_tlc2">[1]Insumos!$E$43</definedName>
    <definedName name="_tlc3">[1]Insumos!$E$44</definedName>
    <definedName name="_tlf5">[1]Insumos!$E$45</definedName>
    <definedName name="_tlf6">[1]Insumos!$E$46</definedName>
    <definedName name="_tma110">[1]Insumos!$E$516</definedName>
    <definedName name="_trf1000">[1]Insumos!$E$436</definedName>
    <definedName name="_ttc1">[1]Insumos!$E$546</definedName>
    <definedName name="_tub11012">[1]Insumos!$E$394</definedName>
    <definedName name="_tub11015">[1]Insumos!$E$395</definedName>
    <definedName name="_tub11020">[1]Insumos!$E$396</definedName>
    <definedName name="_tub5012">[1]Insumos!$E$385</definedName>
    <definedName name="_tub5015">[1]Insumos!$E$386</definedName>
    <definedName name="_tub5020">[1]Insumos!$E$387</definedName>
    <definedName name="_tub6012">[1]Insumos!$E$388</definedName>
    <definedName name="_tub6015">[1]Insumos!$E$389</definedName>
    <definedName name="_tub6020">[1]Insumos!$E$390</definedName>
    <definedName name="_tub8512">[1]Insumos!$E$391</definedName>
    <definedName name="_tub8515">[1]Insumos!$E$392</definedName>
    <definedName name="_tub8520">[1]Insumos!$E$393</definedName>
    <definedName name="_vcc4">[1]Insumos!$E$567</definedName>
    <definedName name="_vcc6">[1]Insumos!$E$557</definedName>
    <definedName name="_vdc40">[1]Insumos!$E$486</definedName>
    <definedName name="_vdf4">[1]Insumos!$E$554</definedName>
    <definedName name="_vfi4">[1]Insumos!$E$565</definedName>
    <definedName name="_vtp8">[1]Insumos!$E$560</definedName>
    <definedName name="_vtr6">[1]Insumos!$E$558</definedName>
    <definedName name="_vtt10">[1]Insumos!$E$555</definedName>
    <definedName name="_vtt4">[1]Insumos!$E$553</definedName>
    <definedName name="_vtt6">[1]Insumos!$E$559</definedName>
    <definedName name="aar">[1]Insumos!$E$28</definedName>
    <definedName name="acl">[1]Insumos!$E$89</definedName>
    <definedName name="aço">#REF!</definedName>
    <definedName name="adu">[1]Insumos!$E$32</definedName>
    <definedName name="afi">[1]Insumos!$E$25</definedName>
    <definedName name="aftp">[1]Insumos!$E$130</definedName>
    <definedName name="agr">[1]Insumos!$E$23</definedName>
    <definedName name="aj">#REF!</definedName>
    <definedName name="AJU">#REF!</definedName>
    <definedName name="ajudante">#REF!</definedName>
    <definedName name="alvc1">[1]Insumos!$E$714</definedName>
    <definedName name="alvc2">[1]Insumos!$E$716</definedName>
    <definedName name="amd">[1]Insumos!$E$24</definedName>
    <definedName name="amm">[1]Insumos!$E$280</definedName>
    <definedName name="amt">[1]Insumos!$E$279</definedName>
    <definedName name="anb">[1]Insumos!$E$99</definedName>
    <definedName name="apv">[1]Insumos!$E$482</definedName>
    <definedName name="arame">[3]INSUMOS!$C$18</definedName>
    <definedName name="arap">[1]Insumos!$E$303</definedName>
    <definedName name="are">[1]Insumos!$E$54</definedName>
    <definedName name="ÁREA">[1]Insumos!$C$8</definedName>
    <definedName name="_xlnm.Print_Area" localSheetId="0">'750kVA'!$A$1:$H$46</definedName>
    <definedName name="_xlnm.Print_Area" localSheetId="1">B.D.I!$A$1:$B$36</definedName>
    <definedName name="_xlnm.Print_Area" localSheetId="2">COMP!$A$1:$G$37</definedName>
    <definedName name="arfi">[2]Insumos!$C$32</definedName>
    <definedName name="arg1.3\1">[1]Insumos!$E$633</definedName>
    <definedName name="argr">[2]Insumos!$C$31</definedName>
    <definedName name="arm">[4]FUNDAÇÕES!#REF!</definedName>
    <definedName name="B320I">[1]Equipamentos!$P$40</definedName>
    <definedName name="B320P">[1]Equipamentos!$N$40</definedName>
    <definedName name="B500I">[1]Equipamentos!$P$36</definedName>
    <definedName name="B500P">[1]Equipamentos!$N$36</definedName>
    <definedName name="bcf">[1]Insumos!$E$184</definedName>
    <definedName name="bcf100x30">[1]Insumos!$E$189</definedName>
    <definedName name="bcf100x50">[1]Insumos!$E$188</definedName>
    <definedName name="bcf120X60">[1]Insumos!$E$186</definedName>
    <definedName name="bcf150x50">[1]Insumos!$E$187</definedName>
    <definedName name="bcf200x60">[1]Insumos!$E$187</definedName>
    <definedName name="bcf60x50">[1]Insumos!$E$190</definedName>
    <definedName name="bcf60X60">[1]Insumos!$E$185</definedName>
    <definedName name="bcp">[1]Insumos!$E$284</definedName>
    <definedName name="bdi">'[5]Insumos (não imprimir)'!$C$3</definedName>
    <definedName name="bdi_11">"'file:///A:/Dudu-corre%C3%A7%C3%A3o.XLS'#$'Insumos (não imprimir)'.$C$3"</definedName>
    <definedName name="bdi_7">"'file:///A:/Dudu-corre%C3%A7%C3%A3o.XLS'#$'Insumos (não imprimir)'.$C$3"</definedName>
    <definedName name="bdi_8">"'file:///A:/Dudu-corre%C3%A7%C3%A3o.XLS'#$'Insumos (não imprimir)'.$C$3"</definedName>
    <definedName name="bdi_9">"'file:///A:/Dudu-corre%C3%A7%C3%A3o.XLS'#$'Insumos (não imprimir)'.$C$3"</definedName>
    <definedName name="bfd">[1]Insumos!$E$246</definedName>
    <definedName name="bgr">[1]Insumos!$E$261</definedName>
    <definedName name="bgrn">[1]Insumos!$E$264</definedName>
    <definedName name="bldv">[2]Insumos!$C$145</definedName>
    <definedName name="bmt30x50">[1]Insumos!$E$62</definedName>
    <definedName name="bnb">[1]Insumos!$E$538</definedName>
    <definedName name="bop1\2">[1]Insumos!$E$439</definedName>
    <definedName name="BPF">[1]Equipamentos!$A$14</definedName>
    <definedName name="brm">[1]Insumos!$E$66</definedName>
    <definedName name="brt">[2]Insumos!$C$34</definedName>
    <definedName name="bvff">[1]Insumos!$E$191</definedName>
    <definedName name="bvff100x50">[1]Insumos!$E$194</definedName>
    <definedName name="bvff150x100">[1]Insumos!$E$193</definedName>
    <definedName name="bvff150x110">[1]Insumos!$E$198</definedName>
    <definedName name="bvff170x55">[1]Insumos!$E$199</definedName>
    <definedName name="bvff210x55">[1]Insumos!$E$197</definedName>
    <definedName name="bvff80x50">[1]Insumos!$E$196</definedName>
    <definedName name="CA15I">[1]Equipamentos!$P$27</definedName>
    <definedName name="CA15P">[1]Equipamentos!$N$27</definedName>
    <definedName name="CA25I">[1]Equipamentos!$P$26</definedName>
    <definedName name="CA25P">[1]Equipamentos!$N$26</definedName>
    <definedName name="cadm">[1]Insumos!$E$72</definedName>
    <definedName name="cag20x10">[1]Insumos!$E$464</definedName>
    <definedName name="cal">[1]Insumos!$E$22</definedName>
    <definedName name="car">[1]Insumos!$E$624</definedName>
    <definedName name="CARP">#REF!</definedName>
    <definedName name="CARP_8">#REF!</definedName>
    <definedName name="caval">[2]Insumos!$C$144</definedName>
    <definedName name="CB10I">[1]Equipamentos!$P$33</definedName>
    <definedName name="CB10P">[1]Equipamentos!$N$33</definedName>
    <definedName name="CB4I">[1]Equipamentos!$P$35</definedName>
    <definedName name="CB4P">[1]Equipamentos!$N$35</definedName>
    <definedName name="CB6.5I">[1]Equipamentos!$P$37</definedName>
    <definedName name="CB6.5P">[1]Equipamentos!$N$37</definedName>
    <definedName name="CB6I">[1]Equipamentos!$P$34</definedName>
    <definedName name="CB6P">[1]Equipamentos!$N$34</definedName>
    <definedName name="cbca1">[1]Insumos!$E$367</definedName>
    <definedName name="ccp">[1]Insumos!$E$140</definedName>
    <definedName name="cda">[1]Insumos!$E$100</definedName>
    <definedName name="cdac">[1]Insumos!$E$485</definedName>
    <definedName name="cde">[1]Insumos!$E$484</definedName>
    <definedName name="cdm">[1]Insumos!$E$619</definedName>
    <definedName name="cdr">[1]Insumos!$E$615</definedName>
    <definedName name="cds">[1]Insumos!$E$483</definedName>
    <definedName name="cee10x10">[1]Insumos!$E$76</definedName>
    <definedName name="cee10x10\1">[1]Insumos!$E$75</definedName>
    <definedName name="cee20x20">[1]Insumos!$E$79</definedName>
    <definedName name="cee20x20\1">[1]Insumos!$E$77</definedName>
    <definedName name="cee20x20\4">[1]Insumos!$E$78</definedName>
    <definedName name="cee30x30">[1]Insumos!$E$82</definedName>
    <definedName name="cee30x30\1">[1]Insumos!$E$80</definedName>
    <definedName name="cee30x30\4">[1]Insumos!$E$81</definedName>
    <definedName name="cem">[1]Insumos!$E$201</definedName>
    <definedName name="cer1\2">[1]Insumos!$E$355</definedName>
    <definedName name="cer3\4">[1]Insumos!$E$356</definedName>
    <definedName name="cerp2x20">[1]Insumos!$E$299</definedName>
    <definedName name="cerp2x40">[1]Insumos!$E$298</definedName>
    <definedName name="cfl2x20">[1]Insumos!$E$297</definedName>
    <definedName name="cfl2x40">[1]Insumos!$E$295</definedName>
    <definedName name="cftp">[1]Insumos!$E$131</definedName>
    <definedName name="cha">[1]Insumos!$E$161</definedName>
    <definedName name="ci">#REF!</definedName>
    <definedName name="cib">[1]Insumos!$E$21</definedName>
    <definedName name="cil">[1]Insumos!$E$474</definedName>
    <definedName name="cim">[1]Insumos!$E$20</definedName>
    <definedName name="cip">[1]Insumos!$E$475</definedName>
    <definedName name="clb">[1]Insumos!$E$491</definedName>
    <definedName name="clbl">[1]Insumos!$E$473</definedName>
    <definedName name="clp">[1]Insumos!$E$363</definedName>
    <definedName name="clr1\2">[1]Insumos!$E$427</definedName>
    <definedName name="clz20x40">[1]Insumos!$E$465</definedName>
    <definedName name="CM9I">[1]Equipamentos!$P$38</definedName>
    <definedName name="CM9P">[1]Equipamentos!$N$38</definedName>
    <definedName name="com">[1]Insumos!$E$626</definedName>
    <definedName name="compac">[2]Insumos!$C$148</definedName>
    <definedName name="cpj">[1]Insumos!$E$30</definedName>
    <definedName name="cpl">[1]Insumos!$E$344</definedName>
    <definedName name="cpt">[1]Insumos!$E$85</definedName>
    <definedName name="csi">[1]Insumos!$E$459</definedName>
    <definedName name="csp">[1]Insumos!$E$460</definedName>
    <definedName name="ct12r">[1]Insumos!$E$370</definedName>
    <definedName name="ct5r">[1]Insumos!$E$369</definedName>
    <definedName name="ctm">[1]Insumos!$E$618</definedName>
    <definedName name="cvi1\2">[1]Insumos!$E$407</definedName>
    <definedName name="cvp1\2">[1]Insumos!$E$406</definedName>
    <definedName name="cxp3x3s">[1]Insumos!$E$335</definedName>
    <definedName name="cxp4x2">[1]Insumos!$E$336</definedName>
    <definedName name="cxp4x2s">[1]Insumos!$E$334</definedName>
    <definedName name="cxp4x4">[1]Insumos!$E$337</definedName>
    <definedName name="D6I">[1]Equipamentos!$P$22</definedName>
    <definedName name="D6P">[1]Equipamentos!$N$22</definedName>
    <definedName name="D8I">[1]Equipamentos!$P$21</definedName>
    <definedName name="D8P">[1]Equipamentos!$N$21</definedName>
    <definedName name="dci1\2">[1]Insumos!$E$418</definedName>
    <definedName name="dcr">[1]Insumos!$E$253</definedName>
    <definedName name="ddd">[1]Insumos!$E$697</definedName>
    <definedName name="des">[1]Insumos!$E$621</definedName>
    <definedName name="dgd">[1]Insumos!$E$111</definedName>
    <definedName name="dgrn">[1]Insumos!$E$112</definedName>
    <definedName name="DIE">[1]Equipamentos!$A$12</definedName>
    <definedName name="DKM">[1]Insumos!$C$7</definedName>
    <definedName name="dnpc">[1]Insumos!$E$109</definedName>
    <definedName name="dns">[1]Insumos!$E$110</definedName>
    <definedName name="eaa">[1]Insumos!$E$181</definedName>
    <definedName name="eem">[1]Insumos!$E$200</definedName>
    <definedName name="EFI">[1]Insumos!$C$3</definedName>
    <definedName name="ele">[1]Insumos!$E$571</definedName>
    <definedName name="elr1\2">[1]Insumos!$E$353</definedName>
    <definedName name="elr3\4">[1]Insumos!$E$354</definedName>
    <definedName name="elv25x25">[1]Insumos!$E$532</definedName>
    <definedName name="elv50x40">[1]Insumos!$E$519</definedName>
    <definedName name="elv50x50">[1]Insumos!$E$520</definedName>
    <definedName name="emb">[1]Insumos!$E$590</definedName>
    <definedName name="emc">[1]Insumos!$E$583</definedName>
    <definedName name="enc">#REF!</definedName>
    <definedName name="enca">#REF!</definedName>
    <definedName name="ENE">[1]Equipamentos!$A$16</definedName>
    <definedName name="epc">[1]Insumos!$E$478</definedName>
    <definedName name="erm">[1]Insumos!$E$182</definedName>
    <definedName name="erp">[1]Insumos!$E$628</definedName>
    <definedName name="esc1.1000">[1]Insumos!$E$641</definedName>
    <definedName name="esc1.200">[1]Insumos!$E$637</definedName>
    <definedName name="esc1.400">[1]Insumos!$E$638</definedName>
    <definedName name="esc1.50">[1]Insumos!$E$636</definedName>
    <definedName name="esc1.600">[1]Insumos!$E$639</definedName>
    <definedName name="esc1.800">[1]Insumos!$E$640</definedName>
    <definedName name="esc2.50">[1]Insumos!$E$634</definedName>
    <definedName name="esg">[1]Insumos!$E$699</definedName>
    <definedName name="esm">[1]Insumos!$E$141</definedName>
    <definedName name="Excel_BuiltIn_Print_Area_1_1">#REF!</definedName>
    <definedName name="Excel_BuiltIn_Print_Area_10">#REF!</definedName>
    <definedName name="Excel_BuiltIn_Print_Area_10_1">#REF!</definedName>
    <definedName name="Excel_BuiltIn_Print_Area_10_1_1">#REF!</definedName>
    <definedName name="Excel_BuiltIn_Print_Area_11">#REF!</definedName>
    <definedName name="Excel_BuiltIn_Print_Area_11_1">#REF!</definedName>
    <definedName name="Excel_BuiltIn_Print_Area_12">#REF!</definedName>
    <definedName name="Excel_BuiltIn_Print_Area_12_1">#REF!</definedName>
    <definedName name="Excel_BuiltIn_Print_Area_14">#REF!</definedName>
    <definedName name="Excel_BuiltIn_Print_Area_14_1">#REF!</definedName>
    <definedName name="Excel_BuiltIn_Print_Area_15">#REF!</definedName>
    <definedName name="Excel_BuiltIn_Print_Area_15_1">#REF!</definedName>
    <definedName name="Excel_BuiltIn_Print_Area_2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0">#REF!</definedName>
    <definedName name="Excel_BuiltIn_Print_Area_3_1_12">#REF!</definedName>
    <definedName name="Excel_BuiltIn_Print_Area_3_1_9">#REF!</definedName>
    <definedName name="Excel_BuiltIn_Print_Area_4">#REF!</definedName>
    <definedName name="Excel_BuiltIn_Print_Area_4_1">#REF!</definedName>
    <definedName name="Excel_BuiltIn_Print_Area_4_1_1">"$#REF!.$A$1:$F$19"</definedName>
    <definedName name="Excel_BuiltIn_Print_Area_4_1_10">#REF!</definedName>
    <definedName name="Excel_BuiltIn_Print_Area_4_1_12">#REF!</definedName>
    <definedName name="Excel_BuiltIn_Print_Area_4_1_9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"$#REF!.$A$1:$F$27"</definedName>
    <definedName name="Excel_BuiltIn_Print_Area_6_1_1_1_1">#REF!</definedName>
    <definedName name="Excel_BuiltIn_Print_Area_6_1_10">#REF!</definedName>
    <definedName name="Excel_BuiltIn_Print_Area_6_1_12">#REF!</definedName>
    <definedName name="Excel_BuiltIn_Print_Area_6_1_9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0">#REF!</definedName>
    <definedName name="Excel_BuiltIn_Print_Area_7_1_12">#REF!</definedName>
    <definedName name="Excel_BuiltIn_Print_Area_7_1_9">#REF!</definedName>
    <definedName name="Excel_BuiltIn_Print_Area_7_1_9_1">#REF!</definedName>
    <definedName name="Excel_BuiltIn_Print_Area_7_2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9">#REF!</definedName>
    <definedName name="Excel_BuiltIn_Print_Area_9_1">#REF!</definedName>
    <definedName name="Excel_BuiltIn_Print_Area_9_1_1">#REF!</definedName>
    <definedName name="Excel_BuiltIn_Print_Titles_1">#REF!</definedName>
    <definedName name="Excel_BuiltIn_Print_Titles_10">#REF!</definedName>
    <definedName name="Excel_BuiltIn_Print_Titles_11_1">#REF!</definedName>
    <definedName name="Excel_BuiltIn_Print_Titles_12">#REF!</definedName>
    <definedName name="Excel_BuiltIn_Print_Titles_2">#REF!</definedName>
    <definedName name="Excel_BuiltIn_Print_Titles_2_1">#REF!</definedName>
    <definedName name="Excel_BuiltIn_Print_Titles_2_1_1">#REF!</definedName>
    <definedName name="Excel_BuiltIn_Print_Titles_3">#REF!</definedName>
    <definedName name="Excel_BuiltIn_Print_Titles_3_1">#REF!</definedName>
    <definedName name="Excel_BuiltIn_Print_Titles_3_10">#REF!</definedName>
    <definedName name="Excel_BuiltIn_Print_Titles_3_12">#REF!</definedName>
    <definedName name="Excel_BuiltIn_Print_Titles_3_9">#REF!</definedName>
    <definedName name="Excel_BuiltIn_Print_Titles_4">#REF!</definedName>
    <definedName name="Excel_BuiltIn_Print_Titles_4_1">#REF!</definedName>
    <definedName name="Excel_BuiltIn_Print_Titles_4_1_1">"$#REF!.$A$1:$AMJ$6"</definedName>
    <definedName name="Excel_BuiltIn_Print_Titles_4_1_10">#REF!</definedName>
    <definedName name="Excel_BuiltIn_Print_Titles_4_1_12">#REF!</definedName>
    <definedName name="Excel_BuiltIn_Print_Titles_4_1_9">#REF!</definedName>
    <definedName name="Excel_BuiltIn_Print_Titles_5">#REF!</definedName>
    <definedName name="Excel_BuiltIn_Print_Titles_5_1">#REF!</definedName>
    <definedName name="Excel_BuiltIn_Print_Titles_5_1_1">#REF!</definedName>
    <definedName name="Excel_BuiltIn_Print_Titles_5_1_1_1">#REF!</definedName>
    <definedName name="Excel_BuiltIn_Print_Titles_6">"$#REF!.$A$1:$AMJ$6"</definedName>
    <definedName name="Excel_BuiltIn_Print_Titles_6_1">#REF!</definedName>
    <definedName name="Excel_BuiltIn_Print_Titles_6_2">#REF!</definedName>
    <definedName name="Excel_BuiltIn_Print_Titles_7">#REF!</definedName>
    <definedName name="Excel_BuiltIn_Print_Titles_8">#REF!</definedName>
    <definedName name="Excel_BuiltIn_Print_Titles_9">#REF!</definedName>
    <definedName name="exp">[1]Insumos!$E$623</definedName>
    <definedName name="fcm">[1]Insumos!$E$143</definedName>
    <definedName name="fer">[1]Insumos!$E$64</definedName>
    <definedName name="ferram">[2]Insumos!$C$9</definedName>
    <definedName name="fev">[1]Insumos!$E$71</definedName>
    <definedName name="fgl">[1]Insumos!$E$127</definedName>
    <definedName name="fio2e5">[2]Insumos!$C$146</definedName>
    <definedName name="fioa4">[1]Insumos!$E$351</definedName>
    <definedName name="fiom">[1]Insumos!$E$352</definedName>
    <definedName name="fiot">[1]Insumos!$E$350</definedName>
    <definedName name="frc">[1]Insumos!$E$249</definedName>
    <definedName name="frp">[1]Insumos!$E$126</definedName>
    <definedName name="ftp">[1]Insumos!$E$128</definedName>
    <definedName name="GAS">[1]Equipamentos!$A$13</definedName>
    <definedName name="gcm">[1]Insumos!$E$202</definedName>
    <definedName name="gml">[1]Insumos!$E$235</definedName>
    <definedName name="grd">[1]Insumos!$E$211</definedName>
    <definedName name="GRI">[1]Equipamentos!$P$30</definedName>
    <definedName name="grm">[1]Insumos!$E$90</definedName>
    <definedName name="GRP">[1]Equipamentos!$N$30</definedName>
    <definedName name="grx">[1]Insumos!$E$574</definedName>
    <definedName name="ipc">[1]Insumos!$E$281</definedName>
    <definedName name="ipf">[1]Insumos!$E$282</definedName>
    <definedName name="ittp1">[1]Insumos!$E$312</definedName>
    <definedName name="itup1">[1]Insumos!$E$308</definedName>
    <definedName name="itup2">[1]Insumos!$E$309</definedName>
    <definedName name="itup3">[1]Insumos!$E$310</definedName>
    <definedName name="iusp1">[1]Insumos!$E$305</definedName>
    <definedName name="jef">[1]Insumos!$E$207</definedName>
    <definedName name="jef150x110">[1]Insumos!$E$209</definedName>
    <definedName name="jef180x110">[1]Insumos!$E$210</definedName>
    <definedName name="jef190x100">[1]Insumos!$E$210</definedName>
    <definedName name="jef200_110">[1]Insumos!$E$208</definedName>
    <definedName name="jef200x110">[1]Insumos!$E$208</definedName>
    <definedName name="jfq">[1]Insumos!$E$204</definedName>
    <definedName name="jfq100x110">[1]Insumos!$E$206</definedName>
    <definedName name="jfq150x110">[1]Insumos!$E$205</definedName>
    <definedName name="jla1\220">[1]Insumos!$E$402</definedName>
    <definedName name="jmv">[1]Insumos!$E$211</definedName>
    <definedName name="JRS">[1]Equipamentos!$F$12</definedName>
    <definedName name="jtp1.5x3">[1]Insumos!$E$607</definedName>
    <definedName name="jtp2x3">[1]Insumos!$E$606</definedName>
    <definedName name="jvm100x110">[1]Insumos!$E$232</definedName>
    <definedName name="jvm120x110">[1]Insumos!$E$233</definedName>
    <definedName name="jvm150x110">[1]Insumos!$E$234</definedName>
    <definedName name="jvtf130x105">[1]Insumos!$E$239</definedName>
    <definedName name="jvtt135x50">[1]Insumos!$E$238</definedName>
    <definedName name="klar">[1]Insumos!$E$404</definedName>
    <definedName name="kprod">[2]Insumos!$C$7</definedName>
    <definedName name="lfl2x40">[1]Insumos!$E$293</definedName>
    <definedName name="liga1">[1]Insumos!$E$707</definedName>
    <definedName name="liga2">[1]Insumos!$E$708</definedName>
    <definedName name="liga3">[1]Insumos!$E$709</definedName>
    <definedName name="lige1">[1]Insumos!$E$710</definedName>
    <definedName name="lige2">[1]Insumos!$E$711</definedName>
    <definedName name="lige3">[1]Insumos!$E$712</definedName>
    <definedName name="lim">[1]Insumos!$E$622</definedName>
    <definedName name="llb">[1]Insumos!$E$472</definedName>
    <definedName name="lnm">[1]Insumos!$E$145</definedName>
    <definedName name="LOC">#REF!</definedName>
    <definedName name="lpb">[1]Insumos!$E$471</definedName>
    <definedName name="lpfl20">[1]Insumos!$E$289</definedName>
    <definedName name="lpfl40">[1]Insumos!$E$288</definedName>
    <definedName name="lpm8f">[1]Insumos!$E$125</definedName>
    <definedName name="ls">#REF!</definedName>
    <definedName name="lso">'[5]Insumos (não imprimir)'!$C$2</definedName>
    <definedName name="lso_11">"'file:///A:/Dudu-corre%C3%A7%C3%A3o.XLS'#$'Insumos (não imprimir)'.$C$2"</definedName>
    <definedName name="lso_7">"'file:///A:/Dudu-corre%C3%A7%C3%A3o.XLS'#$'Insumos (não imprimir)'.$C$2"</definedName>
    <definedName name="lso_8">"'file:///A:/Dudu-corre%C3%A7%C3%A3o.XLS'#$'Insumos (não imprimir)'.$C$2"</definedName>
    <definedName name="lso_9">"'file:///A:/Dudu-corre%C3%A7%C3%A3o.XLS'#$'Insumos (não imprimir)'.$C$2"</definedName>
    <definedName name="lsoc">[2]Insumos!$C$8</definedName>
    <definedName name="lta">[1]Insumos!$E$596</definedName>
    <definedName name="lub">[1]Insumos!$E$573</definedName>
    <definedName name="lvp1\2">[1]Insumos!$E$428</definedName>
    <definedName name="lxa">[1]Insumos!$E$543</definedName>
    <definedName name="mac">[1]Insumos!$E$537</definedName>
    <definedName name="mad">[1]Insumos!$E$144</definedName>
    <definedName name="map">[1]Insumos!$E$535</definedName>
    <definedName name="mas">[1]Insumos!$E$26</definedName>
    <definedName name="mbo">[1]Insumos!$E$536</definedName>
    <definedName name="mbp">[1]Insumos!$E$534</definedName>
    <definedName name="mftp">[1]Insumos!$E$132</definedName>
    <definedName name="mgr">[1]Insumos!$E$122</definedName>
    <definedName name="mimp1">[1]Insumos!$E$558</definedName>
    <definedName name="mlb">[1]Insumos!$E$487</definedName>
    <definedName name="mmt">[1]Insumos!$E$584</definedName>
    <definedName name="MNI">[1]Equipamentos!$P$23</definedName>
    <definedName name="MNP">[1]Equipamentos!$N$23</definedName>
    <definedName name="mob">[1]Insumos!$E$694</definedName>
    <definedName name="mqp">[1]Insumos!$E$608</definedName>
    <definedName name="msv">[1]Insumos!$E$431</definedName>
    <definedName name="mud">[1]Insumos!$E$568</definedName>
    <definedName name="mult">#REF!</definedName>
    <definedName name="mvb">[1]Insumos!$E$565</definedName>
    <definedName name="odi">[1]Insumos!$E$572</definedName>
    <definedName name="ofi">[1]Insumos!$E$16</definedName>
    <definedName name="ofic">[2]Insumos!$C$6</definedName>
    <definedName name="oqx">[1]Insumos!$E$547</definedName>
    <definedName name="pal">[1]Insumos!$E$247</definedName>
    <definedName name="pal100x210">[1]Insumos!$E$230</definedName>
    <definedName name="pal60x210">[1]Insumos!$E$226</definedName>
    <definedName name="pal70x210">[1]Insumos!$E$227</definedName>
    <definedName name="pal80x100">[1]Insumos!$E$229</definedName>
    <definedName name="pal80x210">[1]Insumos!$E$228</definedName>
    <definedName name="pas5x5\1">[1]Insumos!$E$101</definedName>
    <definedName name="pas5x5\2">[1]Insumos!$E$102</definedName>
    <definedName name="pav">[1]Insumos!$E$121</definedName>
    <definedName name="pbas">[1]Insumos!$E$87</definedName>
    <definedName name="pbf">[1]Insumos!$E$179</definedName>
    <definedName name="pbf300x210">[1]Insumos!$E$178</definedName>
    <definedName name="pbf80X210">[1]Insumos!$E$180</definedName>
    <definedName name="pbl85x210">[1]Insumos!$E$240</definedName>
    <definedName name="pca145x25">[1]Insumos!$E$521</definedName>
    <definedName name="pcf150x210">[1]Insumos!$E$174</definedName>
    <definedName name="pcf200x210">[1]Insumos!$E$173</definedName>
    <definedName name="pcf250x210">[1]Insumos!$E$174</definedName>
    <definedName name="pcf60x180">[1]Insumos!$E$172</definedName>
    <definedName name="pcl50x160">[1]Insumos!$E$218</definedName>
    <definedName name="pcl60x210">[1]Insumos!$E$219</definedName>
    <definedName name="pcl70x210">[1]Insumos!$E$220</definedName>
    <definedName name="pcl80x210">[1]Insumos!$E$221</definedName>
    <definedName name="pcl80x210v">[1]Insumos!$E$222</definedName>
    <definedName name="pclf50x160">[1]Insumos!$E$215</definedName>
    <definedName name="pclf55x110">[1]Insumos!$E$214</definedName>
    <definedName name="pclf60x160">[1]Insumos!$E$216</definedName>
    <definedName name="pclf80x210">[1]Insumos!$E$217</definedName>
    <definedName name="pco">[1]Insumos!$E$595</definedName>
    <definedName name="pdm">[1]Insumos!$E$29</definedName>
    <definedName name="pdn80x210">[1]Insumos!$E$231</definedName>
    <definedName name="pdp">[1]Insumos!$E$94</definedName>
    <definedName name="pdq">[1]Insumos!$E$93</definedName>
    <definedName name="pe">#REF!</definedName>
    <definedName name="pedr">[4]FUNDAÇÕES!$E$48</definedName>
    <definedName name="pedr_4">#REF!</definedName>
    <definedName name="pedreiro">#REF!</definedName>
    <definedName name="pem10x50">[1]Insumos!$E$582</definedName>
    <definedName name="pft8x110">[1]Insumos!$E$168</definedName>
    <definedName name="pgr30x30">[1]Insumos!$E$84</definedName>
    <definedName name="pgr40x40">[1]Insumos!$E$83</definedName>
    <definedName name="pia">[1]Insumos!$E$691</definedName>
    <definedName name="pic">[1]Insumos!$E$687</definedName>
    <definedName name="pie">[1]Insumos!$E$685</definedName>
    <definedName name="pih">[1]Insumos!$E$688</definedName>
    <definedName name="pii">[1]Insumos!$E$690</definedName>
    <definedName name="pin">[1]Insumos!$E$70</definedName>
    <definedName name="PIP">[1]Equipamentos!$N$32</definedName>
    <definedName name="pis">[1]Insumos!$E$689</definedName>
    <definedName name="pit">[1]Insumos!$E$686</definedName>
    <definedName name="piv">[1]Insumos!$E$69</definedName>
    <definedName name="plb">[1]Insumos!$E$488</definedName>
    <definedName name="plc">[1]Insumos!$E$142</definedName>
    <definedName name="plc3x3">[1]Insumos!$E$331</definedName>
    <definedName name="pmr">[1]Insumos!$E$120</definedName>
    <definedName name="pms">[1]Insumos!$E$146</definedName>
    <definedName name="pomr150x210">[1]Insumos!$E$224</definedName>
    <definedName name="pomr165x210">[1]Insumos!$E$225</definedName>
    <definedName name="pomr80x210">[1]Insumos!$E$223</definedName>
    <definedName name="ppb">[1]Insumos!$E$489</definedName>
    <definedName name="pphl">[1]Insumos!$E$493</definedName>
    <definedName name="pphp">[1]Insumos!$E$494</definedName>
    <definedName name="ppp">[1]Insumos!$E$96</definedName>
    <definedName name="ppt">[1]Insumos!$E$95</definedName>
    <definedName name="prg">[1]Insumos!$E$169</definedName>
    <definedName name="prl250m">[1]Insumos!$E$286</definedName>
    <definedName name="prnch">[2]Insumos!$C$39</definedName>
    <definedName name="psi">[1]Insumos!$E$496</definedName>
    <definedName name="pslp">[1]Insumos!$E$495</definedName>
    <definedName name="pvf">[1]Insumos!$E$86</definedName>
    <definedName name="pvo">[1]Insumos!$E$588</definedName>
    <definedName name="pvtf150x250">[1]Insumos!$E$241</definedName>
    <definedName name="pvtj95x245">[1]Insumos!$E$243</definedName>
    <definedName name="pvtt280x210">[1]Insumos!$E$242</definedName>
    <definedName name="qdt">[1]Insumos!$E$277</definedName>
    <definedName name="qgm">[1]Insumos!$E$269</definedName>
    <definedName name="qgt">[1]Insumos!$E$268</definedName>
    <definedName name="rca25x3">[1]Insumos!$E$535</definedName>
    <definedName name="rca25x5">[1]Insumos!$E$522</definedName>
    <definedName name="rdv">[1]Insumos!$E$589</definedName>
    <definedName name="rec">[1]Insumos!$E$88</definedName>
    <definedName name="recp">[1]Insumos!$E$703</definedName>
    <definedName name="ree7x20">[1]Insumos!$E$258</definedName>
    <definedName name="ree7x30">[1]Insumos!$E$259</definedName>
    <definedName name="reg">[1]Insumos!$E$627</definedName>
    <definedName name="RES">[1]Equipamentos!$F$10</definedName>
    <definedName name="rftp">[1]Insumos!$E$129</definedName>
    <definedName name="rgc1\2">[1]Insumos!$E$421</definedName>
    <definedName name="rgc11\2">[1]Insumos!$E$423</definedName>
    <definedName name="rgcr1\2">[1]Insumos!$E$426</definedName>
    <definedName name="rgp1\2">[1]Insumos!$E$419</definedName>
    <definedName name="rie">[1]Insumos!$E$379</definedName>
    <definedName name="RLI">[1]Equipamentos!$P$28</definedName>
    <definedName name="RLP">[1]Equipamentos!$N$28</definedName>
    <definedName name="rnt">[1]Insumos!$E$592</definedName>
    <definedName name="rpc1\2">[1]Insumos!$E$424</definedName>
    <definedName name="rpcr1\2">[1]Insumos!$E$425</definedName>
    <definedName name="rpg8x40">[1]Insumos!$E$260</definedName>
    <definedName name="RPI">[1]Equipamentos!$P$29</definedName>
    <definedName name="RPP">[1]Equipamentos!$N$29</definedName>
    <definedName name="rpp1\2">[1]Insumos!$E$420</definedName>
    <definedName name="SAL">[1]Insumos!$C$2</definedName>
    <definedName name="seixo">#REF!</definedName>
    <definedName name="serv">#REF!</definedName>
    <definedName name="serv_8">#REF!</definedName>
    <definedName name="sfm">[1]Insumos!$E$262</definedName>
    <definedName name="sika1">[2]Insumos!$C$60</definedName>
    <definedName name="sknl">[2]Insumos!$C$58</definedName>
    <definedName name="slb">[1]Insumos!$E$492</definedName>
    <definedName name="smf">[1]Insumos!$E$63</definedName>
    <definedName name="sol">[1]Insumos!$E$263</definedName>
    <definedName name="srv">[1]Insumos!$E$17</definedName>
    <definedName name="svt">[1]Insumos!$E$541</definedName>
    <definedName name="sxo">[1]Insumos!$E$27</definedName>
    <definedName name="tac">[1]Insumos!$E$333</definedName>
    <definedName name="tarp">[1]Insumos!$E$320</definedName>
    <definedName name="taz">[1]Insumos!$E$48</definedName>
    <definedName name="tbv">[1]Insumos!$E$139</definedName>
    <definedName name="tcef">[1]Insumos!$E$706</definedName>
    <definedName name="tcg1\2">[1]Insumos!$E$414</definedName>
    <definedName name="tcl1\2">[1]Insumos!$E$412</definedName>
    <definedName name="tco">[1]Insumos!$E$316</definedName>
    <definedName name="tcop">[1]Insumos!$E$317</definedName>
    <definedName name="tcopsp">[1]Insumos!$E$318</definedName>
    <definedName name="tcpp">[1]Insumos!$E$319</definedName>
    <definedName name="tev">[1]Insumos!$E$31</definedName>
    <definedName name="tfs">[1]Insumos!$E$591</definedName>
    <definedName name="tim">[1]Insumos!$E$585</definedName>
    <definedName name="tjf">[1]Insumos!$E$35</definedName>
    <definedName name="tjt">[1]Insumos!$E$248</definedName>
    <definedName name="tjv">[1]Insumos!$E$39</definedName>
    <definedName name="tla14x2">[1]Insumos!$E$57</definedName>
    <definedName name="tll">[1]Insumos!$E$326</definedName>
    <definedName name="tllp">[1]Insumos!$E$327</definedName>
    <definedName name="tllpsp">[1]Insumos!$E$328</definedName>
    <definedName name="tmf">[1]Insumos!$E$620</definedName>
    <definedName name="tmi">[1]Insumos!$E$329</definedName>
    <definedName name="tmip">[1]Insumos!$E$330</definedName>
    <definedName name="tmk">[1]Insumos!$E$625</definedName>
    <definedName name="tnc1\2">[1]Insumos!$E$411</definedName>
    <definedName name="tncb1\2">[1]Insumos!$E$413</definedName>
    <definedName name="tni1\2">[1]Insumos!$E$410</definedName>
    <definedName name="tnp1\2">[1]Insumos!$E$409</definedName>
    <definedName name="tpb">[1]Insumos!$E$490</definedName>
    <definedName name="TPI">[1]Equipamentos!$P$31</definedName>
    <definedName name="tpl1\2">[1]Insumos!$E$408</definedName>
    <definedName name="TPP">[1]Equipamentos!$N$31</definedName>
    <definedName name="tpr">[1]Insumos!$E$614</definedName>
    <definedName name="trc">[1]Insumos!$E$252</definedName>
    <definedName name="TRIBUNAL_DE_JUSTIÇA_DO_ESTADO_DO_PIAUÍ">#REF!</definedName>
    <definedName name="tsp">[1]Insumos!$E$321</definedName>
    <definedName name="tspp">[1]Insumos!$E$322</definedName>
    <definedName name="tta">[1]Insumos!$E$529</definedName>
    <definedName name="ttc">[1]Insumos!$E$545</definedName>
    <definedName name="tte">[1]Insumos!$E$540</definedName>
    <definedName name="ttel">[1]Insumos!$E$713</definedName>
    <definedName name="ttl">[1]Insumos!$E$530</definedName>
    <definedName name="tto">[1]Insumos!$E$539</definedName>
    <definedName name="ttp">[1]Insumos!$E$702</definedName>
    <definedName name="ttt">[1]Insumos!$E$323</definedName>
    <definedName name="tttp">[1]Insumos!$E$324</definedName>
    <definedName name="tttpsp">[1]Insumos!$E$325</definedName>
    <definedName name="ttv">[1]Insumos!$E$531</definedName>
    <definedName name="ttva">[1]Insumos!$E$532</definedName>
    <definedName name="tub100ca2">[1]Insumos!$E$506</definedName>
    <definedName name="tub60ca2">[1]Insumos!$E$504</definedName>
    <definedName name="tub80ca2">[1]Insumos!$E$505</definedName>
    <definedName name="tubaf110">#REF!</definedName>
    <definedName name="tubaf20">'[6]COMP HIDRAULICA'!$E$9</definedName>
    <definedName name="tubaf25">#REF!</definedName>
    <definedName name="tubaf32">#REF!</definedName>
    <definedName name="tubaf50">'[6]COMP HIDRAULICA'!$E$36</definedName>
    <definedName name="tubaf60">'[6]COMP HIDRAULICA'!$E$45</definedName>
    <definedName name="tubaf75">'[6]COMP HIDRAULICA'!$E$54</definedName>
    <definedName name="tubaf85">'[6]COMP HIDRAULICA'!$E$63</definedName>
    <definedName name="tubo20">#REF!</definedName>
    <definedName name="tup">[1]Insumos!$E$314</definedName>
    <definedName name="tus">[1]Insumos!$E$313</definedName>
    <definedName name="tusp1">[1]Insumos!$E$315</definedName>
    <definedName name="txa">[1]Insumos!$E$533</definedName>
    <definedName name="USS">[1]Equipamentos!$A$15</definedName>
    <definedName name="vcc3.5">[1]Insumos!$E$566</definedName>
    <definedName name="vep">[1]Insumos!$E$609</definedName>
    <definedName name="vfi3.5">[1]Insumos!$E$557</definedName>
    <definedName name="VII">[1]Equipamentos!$P$39</definedName>
    <definedName name="VIP">[1]Equipamentos!$N$39</definedName>
    <definedName name="vli">[1]Insumos!$E$457</definedName>
    <definedName name="vlp">[1]Insumos!$E$458</definedName>
    <definedName name="VLR">[1]Equipamentos!$F$16</definedName>
    <definedName name="vsb">[1]Insumos!$E$479</definedName>
    <definedName name="vsbc">[1]Insumos!$E$481</definedName>
    <definedName name="vsbpc">[1]Insumos!$E$480</definedName>
    <definedName name="vtt">[1]Insumos!$E$368</definedName>
    <definedName name="zba">[1]Insumos!$E$542</definedName>
  </definedNames>
  <calcPr calcId="125725"/>
</workbook>
</file>

<file path=xl/calcChain.xml><?xml version="1.0" encoding="utf-8"?>
<calcChain xmlns="http://schemas.openxmlformats.org/spreadsheetml/2006/main">
  <c r="K29" i="6"/>
  <c r="E17" i="9"/>
  <c r="G17" s="1"/>
  <c r="B32" i="8"/>
  <c r="F22"/>
  <c r="F21"/>
  <c r="G17"/>
  <c r="G29" i="3"/>
  <c r="G28"/>
  <c r="G27"/>
  <c r="G16"/>
  <c r="G15"/>
  <c r="G22" i="6"/>
  <c r="H22" s="1"/>
  <c r="G12" i="3"/>
  <c r="G11"/>
  <c r="G10"/>
  <c r="G9"/>
  <c r="K22" i="6"/>
  <c r="H16"/>
  <c r="H15"/>
  <c r="H29"/>
  <c r="H20"/>
  <c r="H18"/>
  <c r="H17"/>
  <c r="H13"/>
  <c r="H12"/>
  <c r="H25"/>
  <c r="H24"/>
  <c r="H23"/>
  <c r="H21"/>
  <c r="H19"/>
  <c r="H14"/>
  <c r="A13"/>
  <c r="A14" s="1"/>
  <c r="A15" s="1"/>
  <c r="A16" s="1"/>
  <c r="A17" s="1"/>
  <c r="A18" s="1"/>
  <c r="A19" s="1"/>
  <c r="A20" s="1"/>
  <c r="A21" s="1"/>
  <c r="A22" s="1"/>
  <c r="A23" s="1"/>
  <c r="A24" s="1"/>
  <c r="A25" s="1"/>
  <c r="I17" i="9" l="1"/>
  <c r="I23" s="1"/>
  <c r="K17"/>
  <c r="L17" s="1"/>
  <c r="E23"/>
  <c r="D17" s="1"/>
  <c r="G18" i="3"/>
  <c r="G34"/>
  <c r="G36" s="1"/>
  <c r="G13"/>
  <c r="H30" i="6"/>
  <c r="H33" s="1"/>
  <c r="H26"/>
  <c r="H32" s="1"/>
  <c r="H23" i="9" l="1"/>
  <c r="K23"/>
  <c r="L23"/>
  <c r="E25"/>
  <c r="D23"/>
  <c r="G23"/>
  <c r="G19" i="3"/>
  <c r="F20" s="1"/>
  <c r="G20" s="1"/>
  <c r="G21" s="1"/>
  <c r="H34" i="6"/>
  <c r="H35" s="1"/>
  <c r="H36" s="1"/>
  <c r="J23" i="9" l="1"/>
  <c r="F23"/>
  <c r="F25" s="1"/>
  <c r="H25" s="1"/>
  <c r="G25"/>
  <c r="I25" s="1"/>
  <c r="K25" s="1"/>
  <c r="J25" l="1"/>
</calcChain>
</file>

<file path=xl/sharedStrings.xml><?xml version="1.0" encoding="utf-8"?>
<sst xmlns="http://schemas.openxmlformats.org/spreadsheetml/2006/main" count="197" uniqueCount="118">
  <si>
    <t>QUANT</t>
  </si>
  <si>
    <t>MT</t>
  </si>
  <si>
    <t>ITEM</t>
  </si>
  <si>
    <t>TRANSFORMADOR INDUSTRIAL PARA USO ABRIGADO 13,8kV, 380/220V-750kVA, ISOLAM. E REFREG A BASE ÓLEO MINERAL, NBI 95KV</t>
  </si>
  <si>
    <t>DISJUNTOR TERMOMAGNÉTICO TRIPOLAR 1200A-20KA</t>
  </si>
  <si>
    <t>PARA-RAIO DISTRIBUIÇÃO - 12KV, TIPO POLIMÉRICO</t>
  </si>
  <si>
    <t>CABO DE COBRE ISOLADO FLEXÉVEL, 0,6/1KV-EPR OU XLPE, BITOLA 400MM2</t>
  </si>
  <si>
    <t>CHAVE SECCIONADORA TRIPOLAR COM PORTA FUSÍVEIS-15KV 400A</t>
  </si>
  <si>
    <t>EXAUSTOR PARA SUBESTAÇÃO ABRIGADA</t>
  </si>
  <si>
    <t>MÃO DE OBRA</t>
  </si>
  <si>
    <t>UNID.</t>
  </si>
  <si>
    <t>TOTAL  DOS SERVIÇOS</t>
  </si>
  <si>
    <t>MATERIAL</t>
  </si>
  <si>
    <t>DESCRIÇÃO</t>
  </si>
  <si>
    <t>P. UNIT</t>
  </si>
  <si>
    <t>P. TOTAL</t>
  </si>
  <si>
    <t>PC</t>
  </si>
  <si>
    <t>CABO, ELETRICO NU, COBRE, TEMPERA MOLE, 35MM2</t>
  </si>
  <si>
    <t>TOTAL DOS MATERIAIS</t>
  </si>
  <si>
    <t xml:space="preserve">DISJUNTOR A VACUO MOTORIZADO COMPACTO ON BOARD, COM TC, TP E PROTEÇÃO SECUNDARIA, CLASSE DE TENSÃO 15KV, CAPACIDADE DE INTER SIMETRICA 20KA, </t>
  </si>
  <si>
    <t>MUNICÍPIO: TERESINA -PI</t>
  </si>
  <si>
    <t>E/F: SECRETARIA DE SAUDE.</t>
  </si>
  <si>
    <t>BARRAMENTO DE COBRE SEÇÃO RETANGULAR - 101,60x10,70MM (4."x1/4")</t>
  </si>
  <si>
    <t>ELO, FUSIVEL, FORÇA, 40K</t>
  </si>
  <si>
    <t>TOTAL SEM BDI</t>
  </si>
  <si>
    <t>TOTAL COM BDI</t>
  </si>
  <si>
    <t>BDI (20,10 %)</t>
  </si>
  <si>
    <t>TERMINAL DE COMPRESSÃO PARA CABO DE COBRE 400MM2</t>
  </si>
  <si>
    <t>LOC: CENTRO ADMINISTRATIVO - BLOCO A</t>
  </si>
  <si>
    <t>CONECTOR, PARAFUSO FENDIDO, KS 35</t>
  </si>
  <si>
    <t>CONECTOR, PARAFUSO FENDIDO, KS 50</t>
  </si>
  <si>
    <t>GOVERNO DO ESTADO DO PIAUÍ</t>
  </si>
  <si>
    <t>SECRETARIA DE ESTADO DA SAÚDE</t>
  </si>
  <si>
    <t>NÚCLEO DE INFRAESTRUTURA EM SAÚDE - NIS</t>
  </si>
  <si>
    <t>MATERIAIS</t>
  </si>
  <si>
    <t>REFERÊNCIA</t>
  </si>
  <si>
    <t>CÓDIGO</t>
  </si>
  <si>
    <t>SEINFRA-CE</t>
  </si>
  <si>
    <t>INSUMO</t>
  </si>
  <si>
    <t>UNIDADE</t>
  </si>
  <si>
    <t>ÍNDICE</t>
  </si>
  <si>
    <t>CUSTO UNITÁRIO</t>
  </si>
  <si>
    <t>CUSTO TOTAL</t>
  </si>
  <si>
    <t>Material</t>
  </si>
  <si>
    <t>UN</t>
  </si>
  <si>
    <t>Mão-de-Obra</t>
  </si>
  <si>
    <t>%</t>
  </si>
  <si>
    <t>COMPOSIÇÕES</t>
  </si>
  <si>
    <t>BARRAMENTO DE COBRE 4X1/4" - M</t>
  </si>
  <si>
    <t xml:space="preserve">BARRAMENTO DE COBRE 4X1/4" </t>
  </si>
  <si>
    <t>COMP ANEXA</t>
  </si>
  <si>
    <t>SINAPI</t>
  </si>
  <si>
    <t>C0860</t>
  </si>
  <si>
    <t>ORSE</t>
  </si>
  <si>
    <t>2995+2930</t>
  </si>
  <si>
    <t>C2458</t>
  </si>
  <si>
    <t>73857/009</t>
  </si>
  <si>
    <t>BDI</t>
  </si>
  <si>
    <t>ELETRICISTA COM ENCARGOS</t>
  </si>
  <si>
    <t>H</t>
  </si>
  <si>
    <t>AUXILIAR ELETRICISTA COM ENCARGOS</t>
  </si>
  <si>
    <t>SUBTOTAL DE MATERIAL</t>
  </si>
  <si>
    <t>SUBTOTAL DE MÃO-DE-OBRA</t>
  </si>
  <si>
    <t>CUSTO DO SERVIÇO SEM BDI</t>
  </si>
  <si>
    <t>CUSTO DO SERVIÇO COM BDI</t>
  </si>
  <si>
    <t>I7416</t>
  </si>
  <si>
    <t>SUPORTE METALICO PARA PARA-RAIO EM CANTONEIRA L  4" x 3/'16"  (3,5kg)</t>
  </si>
  <si>
    <t>c1477</t>
  </si>
  <si>
    <t>kg</t>
  </si>
  <si>
    <t>I-880</t>
  </si>
  <si>
    <t>C4035</t>
  </si>
  <si>
    <t>KG</t>
  </si>
  <si>
    <t>ELABORAÇÃO DO PROJETO (LEVANTAMENTO DA SUBESTAÇÃO EXISTENTE, CÁLCULO DE CARGAS E DEMANDA, REQUALIFICAÇÃO DA SUBESTAÇÃO JUNTO A ELETROBRÁS)</t>
  </si>
  <si>
    <t>PROJETO SUBESTAÇÃO</t>
  </si>
  <si>
    <t>PROJETO SUBESTAÇÃO ABRIGADA - EDIFICAÇÕES ACIMA DE 500M2</t>
  </si>
  <si>
    <t>HORA</t>
  </si>
  <si>
    <t>LEVANTAMENTO DA SUBESTAÇÃO EXISTENTE, CARGAS  (ENGENHEIRO ELETRICISTA)</t>
  </si>
  <si>
    <t>APROVAÇÃO DO PROJETO E REQUALIFICAÇÃO JUNTO À ELETROBRÁS</t>
  </si>
  <si>
    <t>CUSTO DOS SERVIÇOS</t>
  </si>
  <si>
    <t>TOTAL DOS SERVIÇOS</t>
  </si>
  <si>
    <t>COMPOSIÇÃO ANEXA</t>
  </si>
  <si>
    <t>IMPORTA O PRESENTE ORÇAMENTO EM R$ 190.192,65 (CENTO E NOVENTA MIL, CENTO E NOVENTA E DOIS REAIS, SESSENTA E CINCO CENTAVOS)</t>
  </si>
  <si>
    <t>Teresina Piauí, 06 de abril de 2015.</t>
  </si>
  <si>
    <t>Composição do BDI</t>
  </si>
  <si>
    <t>Percentuais (%)</t>
  </si>
  <si>
    <t>1. Lucro</t>
  </si>
  <si>
    <t>2. Administração central</t>
  </si>
  <si>
    <t>3. Despesas financeiras</t>
  </si>
  <si>
    <t>4. ISS</t>
  </si>
  <si>
    <t>5. PIS</t>
  </si>
  <si>
    <t>6. COFINS</t>
  </si>
  <si>
    <t>7. INSS</t>
  </si>
  <si>
    <t>8. SEGUROS, GARANTIAS E RISCOS</t>
  </si>
  <si>
    <t>B.D.I=</t>
  </si>
  <si>
    <t>B.D.I - OBRA DE RECAPACITAÇÃO DA SUBESTAÇÃO ABRIGADA</t>
  </si>
  <si>
    <t>RECAPACITAÇÃO DA SUBESTAÇÃO ABRIGADA E SUBSTITUIÇÃO DE UM TRANSFORMADOR DE 300kVA POR UM 750kVA</t>
  </si>
  <si>
    <t>REFERÊNCIAS DE PREÇOS: SINAPI/PI MÊS FEVEREIRO/2015 - SEINFRA-CE TAB. 023-1 DESONERADA - DEHOP SERGIPE - FEVEREIRO 2015</t>
  </si>
  <si>
    <t>GABINETE DO SECRETÁRIO</t>
  </si>
  <si>
    <t>NÚCLEO DE INFRA-ESTRUTURA EM SAÚDE - NIS</t>
  </si>
  <si>
    <t>COORDENAÇÃO DE INFRA-ESTRUTURA EM SAÚDE</t>
  </si>
  <si>
    <t xml:space="preserve"> </t>
  </si>
  <si>
    <t>CRONOGRAMA FÍSICO-FINANCEIRO</t>
  </si>
  <si>
    <t>Tipo: RECUPERAÇÃO</t>
  </si>
  <si>
    <t>DISCRIMINAÇÃO</t>
  </si>
  <si>
    <t>% DO ITEM</t>
  </si>
  <si>
    <t>VALOR 
 DO ITEM</t>
  </si>
  <si>
    <t>30 DIAS</t>
  </si>
  <si>
    <t>60 DIAS</t>
  </si>
  <si>
    <t>TOTAL</t>
  </si>
  <si>
    <t>VALOR</t>
  </si>
  <si>
    <t>1.00</t>
  </si>
  <si>
    <t xml:space="preserve">VALOR TOTAL DO PERÍODO (R$) </t>
  </si>
  <si>
    <t>VALOR ACUMULADO (R$)</t>
  </si>
  <si>
    <t>Obra: RECAPACITAÇÃO DA SUBESTAÇÃO ABRIGADA E SUBSTITUIÇÃO DE UM TRANSFORMADOR DE 300kVA POR UM 750kVA</t>
  </si>
  <si>
    <t>Endereço: CENTRO ADMINISTRATIVO - BL A - TERESINA  PIAUÍ</t>
  </si>
  <si>
    <t>Data Base: JANEIRO/2015</t>
  </si>
  <si>
    <t>RECAPACITAÇÃO DA SUBESTAÇÃO ABRIGADA E SUBSTITUIÇÃO DE UM TRANSFORMADOR DE 300KVA POR UM DE 750KVA</t>
  </si>
  <si>
    <t>Teresina (PI), 06 de abril de 2015.</t>
  </si>
</sst>
</file>

<file path=xl/styles.xml><?xml version="1.0" encoding="utf-8"?>
<styleSheet xmlns="http://schemas.openxmlformats.org/spreadsheetml/2006/main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  <numFmt numFmtId="165" formatCode="_(* #,##0.00_);_(* \(#,##0.00\);_(* &quot;-&quot;??_);_(@_)"/>
    <numFmt numFmtId="166" formatCode="#,##0.00\ ;&quot; (&quot;#,##0.00\);&quot; -&quot;#\ ;@\ "/>
    <numFmt numFmtId="167" formatCode="_(&quot;Cr$&quot;* #,##0.00_);_(&quot;Cr$&quot;* \(#,##0.00\);_(&quot;Cr$&quot;* \-??_);_(@_)"/>
    <numFmt numFmtId="168" formatCode="_(&quot;R$&quot;* #,##0.00_);_(&quot;R$&quot;* \(#,##0.00\);_(&quot;R$&quot;* \-??_);_(@_)"/>
    <numFmt numFmtId="169" formatCode="_(&quot;R$ &quot;* #,##0.00_);_(&quot;R$ &quot;* \(#,##0.00\);_(&quot;R$ &quot;* \-??_);_(@_)"/>
    <numFmt numFmtId="170" formatCode="_(&quot;R$&quot;* #,##0.00_);_(&quot;R$&quot;* \(#,##0.00\);_(&quot;R$&quot;* &quot;-&quot;??_);_(@_)"/>
    <numFmt numFmtId="171" formatCode="_(* #,##0.00_);_(* \(#,##0.00\);_(* \-??_);_(@_)"/>
    <numFmt numFmtId="172" formatCode="0&quot;.&quot;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i/>
      <sz val="9"/>
      <color theme="1"/>
      <name val="Times New Roman"/>
      <family val="1"/>
    </font>
    <font>
      <b/>
      <sz val="14"/>
      <color theme="1"/>
      <name val="Arial"/>
      <family val="2"/>
    </font>
    <font>
      <b/>
      <sz val="24"/>
      <color theme="1"/>
      <name val="Arial"/>
      <family val="2"/>
    </font>
    <font>
      <sz val="14"/>
      <color theme="1"/>
      <name val="Arial"/>
      <family val="2"/>
    </font>
    <font>
      <sz val="24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indexed="1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31"/>
      </patternFill>
    </fill>
    <fill>
      <patternFill patternType="solid">
        <fgColor indexed="41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1"/>
      </bottom>
      <diagonal/>
    </border>
    <border>
      <left/>
      <right/>
      <top/>
      <bottom style="medium">
        <color indexed="41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7" fillId="0" borderId="0"/>
    <xf numFmtId="9" fontId="17" fillId="0" borderId="0" applyFill="0" applyBorder="0" applyAlignment="0" applyProtection="0"/>
    <xf numFmtId="0" fontId="17" fillId="0" borderId="0" applyFill="0" applyBorder="0" applyAlignment="0" applyProtection="0"/>
    <xf numFmtId="9" fontId="25" fillId="0" borderId="0" applyFont="0" applyFill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5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5" borderId="0" applyNumberFormat="0" applyBorder="0" applyAlignment="0" applyProtection="0"/>
    <xf numFmtId="0" fontId="26" fillId="13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8" borderId="15" applyNumberFormat="0" applyAlignment="0" applyProtection="0"/>
    <xf numFmtId="0" fontId="29" fillId="19" borderId="16" applyNumberFormat="0" applyAlignment="0" applyProtection="0"/>
    <xf numFmtId="0" fontId="17" fillId="0" borderId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9" borderId="15" applyNumberFormat="0" applyAlignment="0" applyProtection="0"/>
    <xf numFmtId="0" fontId="36" fillId="0" borderId="20" applyNumberFormat="0" applyFill="0" applyAlignment="0" applyProtection="0"/>
    <xf numFmtId="167" fontId="17" fillId="0" borderId="0" applyFill="0" applyBorder="0" applyAlignment="0" applyProtection="0"/>
    <xf numFmtId="168" fontId="17" fillId="0" borderId="0" applyFill="0" applyBorder="0" applyAlignment="0" applyProtection="0"/>
    <xf numFmtId="169" fontId="17" fillId="0" borderId="0" applyFill="0" applyBorder="0" applyAlignment="0" applyProtection="0"/>
    <xf numFmtId="169" fontId="17" fillId="0" borderId="0" applyFill="0" applyBorder="0" applyAlignment="0" applyProtection="0"/>
    <xf numFmtId="169" fontId="17" fillId="0" borderId="0" applyFill="0" applyBorder="0" applyAlignment="0" applyProtection="0"/>
    <xf numFmtId="169" fontId="17" fillId="0" borderId="0" applyFill="0" applyBorder="0" applyAlignment="0" applyProtection="0"/>
    <xf numFmtId="169" fontId="17" fillId="0" borderId="0" applyFill="0" applyBorder="0" applyAlignment="0" applyProtection="0"/>
    <xf numFmtId="169" fontId="17" fillId="0" borderId="0" applyFill="0" applyBorder="0" applyAlignment="0" applyProtection="0"/>
    <xf numFmtId="169" fontId="17" fillId="0" borderId="0" applyFill="0" applyBorder="0" applyAlignment="0" applyProtection="0"/>
    <xf numFmtId="170" fontId="17" fillId="0" borderId="0" applyFont="0" applyFill="0" applyBorder="0" applyAlignment="0" applyProtection="0"/>
    <xf numFmtId="0" fontId="37" fillId="9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17" fillId="0" borderId="0"/>
    <xf numFmtId="0" fontId="38" fillId="0" borderId="0"/>
    <xf numFmtId="0" fontId="17" fillId="0" borderId="0"/>
    <xf numFmtId="0" fontId="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6" borderId="21" applyNumberFormat="0" applyAlignment="0" applyProtection="0"/>
    <xf numFmtId="0" fontId="39" fillId="18" borderId="22" applyNumberFormat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6" fontId="17" fillId="0" borderId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1" fontId="17" fillId="0" borderId="0" applyFill="0" applyBorder="0" applyAlignment="0" applyProtection="0"/>
    <xf numFmtId="171" fontId="17" fillId="0" borderId="0" applyFill="0" applyBorder="0" applyAlignment="0" applyProtection="0"/>
    <xf numFmtId="165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</cellStyleXfs>
  <cellXfs count="261">
    <xf numFmtId="0" fontId="0" fillId="0" borderId="0" xfId="0"/>
    <xf numFmtId="0" fontId="5" fillId="0" borderId="0" xfId="0" applyFont="1" applyAlignment="1">
      <alignment vertical="top"/>
    </xf>
    <xf numFmtId="43" fontId="5" fillId="0" borderId="0" xfId="1" applyFont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4" fontId="10" fillId="0" borderId="2" xfId="0" applyNumberFormat="1" applyFont="1" applyBorder="1" applyAlignment="1">
      <alignment vertical="top"/>
    </xf>
    <xf numFmtId="4" fontId="9" fillId="0" borderId="1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vertical="top"/>
    </xf>
    <xf numFmtId="0" fontId="10" fillId="0" borderId="10" xfId="0" applyFont="1" applyBorder="1" applyAlignment="1">
      <alignment horizontal="center" vertical="top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horizontal="center" vertical="top"/>
    </xf>
    <xf numFmtId="4" fontId="11" fillId="0" borderId="11" xfId="0" applyNumberFormat="1" applyFont="1" applyBorder="1" applyAlignment="1">
      <alignment horizontal="right" vertical="top"/>
    </xf>
    <xf numFmtId="4" fontId="11" fillId="0" borderId="11" xfId="0" applyNumberFormat="1" applyFont="1" applyBorder="1" applyAlignment="1">
      <alignment vertical="top"/>
    </xf>
    <xf numFmtId="4" fontId="11" fillId="0" borderId="12" xfId="0" applyNumberFormat="1" applyFont="1" applyBorder="1" applyAlignment="1">
      <alignment horizontal="right" vertical="top"/>
    </xf>
    <xf numFmtId="0" fontId="12" fillId="0" borderId="10" xfId="0" applyFont="1" applyBorder="1" applyAlignment="1">
      <alignment horizontal="center" vertical="top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4" fontId="12" fillId="0" borderId="0" xfId="0" applyNumberFormat="1" applyFont="1" applyAlignment="1">
      <alignment vertical="top"/>
    </xf>
    <xf numFmtId="0" fontId="11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vertical="top" wrapText="1"/>
    </xf>
    <xf numFmtId="4" fontId="11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4" fontId="11" fillId="0" borderId="1" xfId="0" applyNumberFormat="1" applyFont="1" applyBorder="1" applyAlignment="1">
      <alignment horizontal="right" vertical="top"/>
    </xf>
    <xf numFmtId="4" fontId="11" fillId="0" borderId="1" xfId="0" applyNumberFormat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11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" fillId="0" borderId="0" xfId="2" applyFill="1" applyBorder="1"/>
    <xf numFmtId="0" fontId="15" fillId="0" borderId="0" xfId="2" applyFont="1" applyFill="1" applyBorder="1" applyAlignment="1">
      <alignment horizontal="left" vertical="top"/>
    </xf>
    <xf numFmtId="0" fontId="15" fillId="0" borderId="0" xfId="2" applyFont="1" applyFill="1" applyBorder="1" applyAlignment="1">
      <alignment horizontal="right" vertical="top"/>
    </xf>
    <xf numFmtId="0" fontId="16" fillId="0" borderId="0" xfId="2" applyFont="1" applyFill="1" applyBorder="1" applyAlignment="1">
      <alignment vertical="center"/>
    </xf>
    <xf numFmtId="0" fontId="1" fillId="0" borderId="11" xfId="2" applyFill="1" applyBorder="1"/>
    <xf numFmtId="0" fontId="15" fillId="0" borderId="11" xfId="2" applyFont="1" applyFill="1" applyBorder="1" applyAlignment="1">
      <alignment horizontal="left" vertical="top"/>
    </xf>
    <xf numFmtId="0" fontId="15" fillId="0" borderId="11" xfId="2" applyFont="1" applyFill="1" applyBorder="1" applyAlignment="1">
      <alignment horizontal="right" vertical="top"/>
    </xf>
    <xf numFmtId="0" fontId="16" fillId="0" borderId="11" xfId="2" applyFont="1" applyFill="1" applyBorder="1" applyAlignment="1">
      <alignment vertical="center"/>
    </xf>
    <xf numFmtId="0" fontId="1" fillId="0" borderId="6" xfId="2" applyFill="1" applyBorder="1"/>
    <xf numFmtId="0" fontId="1" fillId="0" borderId="7" xfId="2" applyFill="1" applyBorder="1"/>
    <xf numFmtId="0" fontId="13" fillId="0" borderId="7" xfId="2" applyFont="1" applyFill="1" applyBorder="1" applyAlignment="1">
      <alignment horizontal="left" vertical="top"/>
    </xf>
    <xf numFmtId="0" fontId="5" fillId="0" borderId="7" xfId="0" applyFont="1" applyFill="1" applyBorder="1" applyAlignment="1">
      <alignment vertical="top"/>
    </xf>
    <xf numFmtId="0" fontId="13" fillId="0" borderId="7" xfId="2" applyFont="1" applyFill="1" applyBorder="1" applyAlignment="1">
      <alignment horizontal="right" vertical="top"/>
    </xf>
    <xf numFmtId="0" fontId="14" fillId="0" borderId="7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/>
    </xf>
    <xf numFmtId="0" fontId="1" fillId="0" borderId="13" xfId="2" applyFill="1" applyBorder="1"/>
    <xf numFmtId="0" fontId="5" fillId="0" borderId="0" xfId="0" applyFont="1" applyFill="1" applyBorder="1" applyAlignment="1">
      <alignment vertical="top"/>
    </xf>
    <xf numFmtId="0" fontId="16" fillId="0" borderId="14" xfId="2" applyFont="1" applyFill="1" applyBorder="1" applyAlignment="1">
      <alignment vertical="center"/>
    </xf>
    <xf numFmtId="0" fontId="1" fillId="0" borderId="10" xfId="2" applyFill="1" applyBorder="1"/>
    <xf numFmtId="0" fontId="5" fillId="0" borderId="11" xfId="0" applyFont="1" applyFill="1" applyBorder="1" applyAlignment="1">
      <alignment vertical="top"/>
    </xf>
    <xf numFmtId="0" fontId="16" fillId="0" borderId="12" xfId="2" applyFont="1" applyFill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0" xfId="0" applyAlignment="1">
      <alignment vertical="top"/>
    </xf>
    <xf numFmtId="0" fontId="19" fillId="0" borderId="1" xfId="4" applyFont="1" applyFill="1" applyBorder="1" applyAlignment="1">
      <alignment horizontal="center" vertical="top" wrapText="1"/>
    </xf>
    <xf numFmtId="164" fontId="19" fillId="0" borderId="1" xfId="4" applyNumberFormat="1" applyFont="1" applyFill="1" applyBorder="1" applyAlignment="1">
      <alignment horizontal="center" vertical="top" wrapText="1"/>
    </xf>
    <xf numFmtId="4" fontId="19" fillId="0" borderId="1" xfId="4" applyNumberFormat="1" applyFont="1" applyFill="1" applyBorder="1" applyAlignment="1">
      <alignment horizontal="center" vertical="top" wrapText="1"/>
    </xf>
    <xf numFmtId="0" fontId="19" fillId="0" borderId="1" xfId="4" applyFont="1" applyFill="1" applyBorder="1" applyAlignment="1">
      <alignment vertical="top"/>
    </xf>
    <xf numFmtId="0" fontId="19" fillId="0" borderId="1" xfId="4" applyFont="1" applyFill="1" applyBorder="1" applyAlignment="1">
      <alignment horizontal="center" vertical="top"/>
    </xf>
    <xf numFmtId="164" fontId="19" fillId="0" borderId="1" xfId="4" applyNumberFormat="1" applyFont="1" applyFill="1" applyBorder="1" applyAlignment="1">
      <alignment horizontal="center" vertical="top"/>
    </xf>
    <xf numFmtId="4" fontId="19" fillId="0" borderId="1" xfId="4" applyNumberFormat="1" applyFont="1" applyFill="1" applyBorder="1" applyAlignment="1">
      <alignment horizontal="center" vertical="top"/>
    </xf>
    <xf numFmtId="2" fontId="19" fillId="0" borderId="1" xfId="4" applyNumberFormat="1" applyFont="1" applyFill="1" applyBorder="1" applyAlignment="1">
      <alignment horizontal="center" vertical="top"/>
    </xf>
    <xf numFmtId="0" fontId="19" fillId="0" borderId="1" xfId="4" applyFont="1" applyFill="1" applyBorder="1" applyAlignment="1">
      <alignment vertical="top" wrapText="1"/>
    </xf>
    <xf numFmtId="2" fontId="0" fillId="0" borderId="0" xfId="0" applyNumberFormat="1" applyAlignment="1">
      <alignment vertical="top"/>
    </xf>
    <xf numFmtId="164" fontId="19" fillId="0" borderId="1" xfId="5" applyNumberFormat="1" applyFont="1" applyFill="1" applyBorder="1" applyAlignment="1" applyProtection="1">
      <alignment horizontal="center" vertical="top"/>
    </xf>
    <xf numFmtId="0" fontId="20" fillId="0" borderId="1" xfId="4" applyFont="1" applyFill="1" applyBorder="1" applyAlignment="1">
      <alignment horizontal="center" vertical="top"/>
    </xf>
    <xf numFmtId="164" fontId="20" fillId="0" borderId="1" xfId="4" applyNumberFormat="1" applyFont="1" applyFill="1" applyBorder="1" applyAlignment="1">
      <alignment horizontal="center" vertical="top"/>
    </xf>
    <xf numFmtId="4" fontId="20" fillId="0" borderId="1" xfId="4" applyNumberFormat="1" applyFont="1" applyFill="1" applyBorder="1" applyAlignment="1">
      <alignment horizontal="center" vertical="top"/>
    </xf>
    <xf numFmtId="165" fontId="20" fillId="0" borderId="1" xfId="1" applyNumberFormat="1" applyFont="1" applyFill="1" applyBorder="1" applyAlignment="1">
      <alignment horizontal="center" vertical="top"/>
    </xf>
    <xf numFmtId="0" fontId="21" fillId="0" borderId="1" xfId="4" applyFont="1" applyFill="1" applyBorder="1" applyAlignment="1">
      <alignment vertical="top"/>
    </xf>
    <xf numFmtId="164" fontId="21" fillId="0" borderId="1" xfId="4" applyNumberFormat="1" applyFont="1" applyFill="1" applyBorder="1" applyAlignment="1">
      <alignment vertical="top"/>
    </xf>
    <xf numFmtId="166" fontId="21" fillId="0" borderId="1" xfId="6" applyNumberFormat="1" applyFont="1" applyFill="1" applyBorder="1" applyAlignment="1" applyProtection="1">
      <alignment vertical="top"/>
    </xf>
    <xf numFmtId="4" fontId="21" fillId="0" borderId="1" xfId="4" applyNumberFormat="1" applyFont="1" applyFill="1" applyBorder="1" applyAlignment="1">
      <alignment horizontal="center" vertical="top"/>
    </xf>
    <xf numFmtId="0" fontId="18" fillId="2" borderId="11" xfId="4" applyFont="1" applyFill="1" applyBorder="1" applyAlignment="1">
      <alignment vertical="top" wrapText="1"/>
    </xf>
    <xf numFmtId="0" fontId="18" fillId="2" borderId="12" xfId="4" applyFont="1" applyFill="1" applyBorder="1" applyAlignment="1">
      <alignment vertical="top" wrapText="1"/>
    </xf>
    <xf numFmtId="43" fontId="19" fillId="0" borderId="1" xfId="1" applyFont="1" applyFill="1" applyBorder="1" applyAlignment="1">
      <alignment horizontal="center" vertical="top"/>
    </xf>
    <xf numFmtId="43" fontId="20" fillId="0" borderId="1" xfId="1" applyFont="1" applyFill="1" applyBorder="1" applyAlignment="1">
      <alignment horizontal="center" vertical="top"/>
    </xf>
    <xf numFmtId="10" fontId="1" fillId="0" borderId="0" xfId="7" applyNumberFormat="1" applyFont="1"/>
    <xf numFmtId="0" fontId="5" fillId="0" borderId="13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14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/>
    </xf>
    <xf numFmtId="0" fontId="42" fillId="0" borderId="8" xfId="2" applyFont="1" applyFill="1" applyBorder="1" applyAlignment="1">
      <alignment horizontal="left" vertical="top"/>
    </xf>
    <xf numFmtId="0" fontId="43" fillId="0" borderId="14" xfId="2" applyFont="1" applyFill="1" applyBorder="1" applyAlignment="1">
      <alignment horizontal="left" vertical="top"/>
    </xf>
    <xf numFmtId="0" fontId="43" fillId="0" borderId="12" xfId="2" applyFont="1" applyFill="1" applyBorder="1" applyAlignment="1">
      <alignment horizontal="left" vertical="top"/>
    </xf>
    <xf numFmtId="0" fontId="0" fillId="0" borderId="2" xfId="0" applyBorder="1"/>
    <xf numFmtId="0" fontId="0" fillId="0" borderId="4" xfId="0" applyBorder="1"/>
    <xf numFmtId="0" fontId="45" fillId="0" borderId="0" xfId="0" applyFont="1" applyAlignment="1">
      <alignment horizontal="right"/>
    </xf>
    <xf numFmtId="10" fontId="46" fillId="0" borderId="0" xfId="7" applyNumberFormat="1" applyFont="1"/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10" fontId="24" fillId="3" borderId="1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47" fillId="0" borderId="0" xfId="66" applyFont="1" applyFill="1"/>
    <xf numFmtId="0" fontId="48" fillId="0" borderId="0" xfId="66" applyFont="1" applyFill="1" applyAlignment="1">
      <alignment vertical="center" wrapText="1"/>
    </xf>
    <xf numFmtId="171" fontId="49" fillId="0" borderId="0" xfId="84" applyFont="1" applyFill="1" applyAlignment="1">
      <alignment vertical="center" wrapText="1"/>
    </xf>
    <xf numFmtId="171" fontId="48" fillId="0" borderId="0" xfId="84" applyFont="1" applyFill="1" applyAlignment="1">
      <alignment vertical="center" wrapText="1"/>
    </xf>
    <xf numFmtId="171" fontId="47" fillId="0" borderId="0" xfId="84" applyFont="1" applyFill="1"/>
    <xf numFmtId="0" fontId="50" fillId="0" borderId="23" xfId="66" applyFont="1" applyFill="1" applyBorder="1" applyAlignment="1">
      <alignment vertical="center"/>
    </xf>
    <xf numFmtId="0" fontId="50" fillId="0" borderId="24" xfId="66" applyFont="1" applyFill="1" applyBorder="1" applyAlignment="1">
      <alignment vertical="center"/>
    </xf>
    <xf numFmtId="0" fontId="47" fillId="0" borderId="24" xfId="66" applyFont="1" applyFill="1" applyBorder="1"/>
    <xf numFmtId="0" fontId="51" fillId="0" borderId="24" xfId="66" applyFont="1" applyFill="1" applyBorder="1" applyAlignment="1">
      <alignment vertical="center" wrapText="1"/>
    </xf>
    <xf numFmtId="0" fontId="2" fillId="20" borderId="0" xfId="0" applyFont="1" applyFill="1" applyBorder="1" applyAlignment="1">
      <alignment vertical="center" wrapText="1"/>
    </xf>
    <xf numFmtId="0" fontId="50" fillId="0" borderId="27" xfId="66" applyFont="1" applyFill="1" applyBorder="1" applyAlignment="1">
      <alignment vertical="center"/>
    </xf>
    <xf numFmtId="0" fontId="50" fillId="0" borderId="0" xfId="66" applyFont="1" applyFill="1" applyBorder="1" applyAlignment="1">
      <alignment vertical="center"/>
    </xf>
    <xf numFmtId="0" fontId="47" fillId="0" borderId="0" xfId="66" applyFont="1" applyFill="1" applyBorder="1"/>
    <xf numFmtId="0" fontId="51" fillId="0" borderId="0" xfId="66" applyFont="1" applyFill="1" applyBorder="1" applyAlignment="1">
      <alignment vertical="center" wrapText="1"/>
    </xf>
    <xf numFmtId="0" fontId="52" fillId="0" borderId="0" xfId="0" applyFont="1" applyFill="1" applyBorder="1" applyAlignment="1">
      <alignment vertical="center" wrapText="1"/>
    </xf>
    <xf numFmtId="0" fontId="50" fillId="0" borderId="30" xfId="66" applyFont="1" applyFill="1" applyBorder="1" applyAlignment="1">
      <alignment vertical="center"/>
    </xf>
    <xf numFmtId="0" fontId="50" fillId="0" borderId="31" xfId="66" applyFont="1" applyFill="1" applyBorder="1" applyAlignment="1">
      <alignment vertical="center"/>
    </xf>
    <xf numFmtId="0" fontId="47" fillId="0" borderId="31" xfId="66" applyFont="1" applyFill="1" applyBorder="1"/>
    <xf numFmtId="0" fontId="51" fillId="0" borderId="31" xfId="66" applyFont="1" applyFill="1" applyBorder="1" applyAlignment="1">
      <alignment vertical="center" wrapText="1"/>
    </xf>
    <xf numFmtId="0" fontId="48" fillId="0" borderId="27" xfId="66" applyFont="1" applyFill="1" applyBorder="1" applyAlignment="1">
      <alignment vertical="center" wrapText="1"/>
    </xf>
    <xf numFmtId="0" fontId="48" fillId="0" borderId="0" xfId="66" applyFont="1" applyFill="1" applyBorder="1" applyAlignment="1">
      <alignment vertical="center" wrapText="1"/>
    </xf>
    <xf numFmtId="171" fontId="49" fillId="0" borderId="0" xfId="84" applyFont="1" applyFill="1" applyBorder="1" applyAlignment="1">
      <alignment vertical="center" wrapText="1"/>
    </xf>
    <xf numFmtId="171" fontId="48" fillId="0" borderId="0" xfId="84" applyFont="1" applyFill="1" applyBorder="1" applyAlignment="1">
      <alignment vertical="center" wrapText="1"/>
    </xf>
    <xf numFmtId="171" fontId="47" fillId="0" borderId="32" xfId="84" applyFont="1" applyFill="1" applyBorder="1"/>
    <xf numFmtId="0" fontId="47" fillId="0" borderId="27" xfId="66" applyFont="1" applyFill="1" applyBorder="1"/>
    <xf numFmtId="171" fontId="47" fillId="0" borderId="0" xfId="84" applyFont="1" applyFill="1" applyBorder="1"/>
    <xf numFmtId="0" fontId="48" fillId="0" borderId="27" xfId="66" applyFont="1" applyFill="1" applyBorder="1" applyAlignment="1">
      <alignment vertical="center"/>
    </xf>
    <xf numFmtId="0" fontId="48" fillId="0" borderId="0" xfId="66" applyFont="1" applyFill="1" applyBorder="1" applyAlignment="1">
      <alignment horizontal="center" vertical="center"/>
    </xf>
    <xf numFmtId="0" fontId="48" fillId="0" borderId="32" xfId="66" applyFont="1" applyFill="1" applyBorder="1" applyAlignment="1">
      <alignment vertical="center"/>
    </xf>
    <xf numFmtId="0" fontId="54" fillId="0" borderId="1" xfId="66" applyFont="1" applyFill="1" applyBorder="1" applyAlignment="1">
      <alignment horizontal="center" vertical="center" wrapText="1"/>
    </xf>
    <xf numFmtId="0" fontId="54" fillId="0" borderId="27" xfId="66" applyFont="1" applyFill="1" applyBorder="1" applyAlignment="1">
      <alignment vertical="center"/>
    </xf>
    <xf numFmtId="0" fontId="54" fillId="0" borderId="0" xfId="66" applyFont="1" applyFill="1" applyBorder="1" applyAlignment="1">
      <alignment vertical="center"/>
    </xf>
    <xf numFmtId="171" fontId="54" fillId="0" borderId="0" xfId="84" applyFont="1" applyFill="1" applyBorder="1" applyAlignment="1">
      <alignment vertical="center"/>
    </xf>
    <xf numFmtId="0" fontId="54" fillId="0" borderId="32" xfId="66" applyFont="1" applyFill="1" applyBorder="1" applyAlignment="1">
      <alignment vertical="center"/>
    </xf>
    <xf numFmtId="0" fontId="54" fillId="0" borderId="39" xfId="66" applyFont="1" applyFill="1" applyBorder="1" applyAlignment="1">
      <alignment horizontal="center" vertical="center"/>
    </xf>
    <xf numFmtId="0" fontId="54" fillId="0" borderId="1" xfId="66" applyFont="1" applyFill="1" applyBorder="1" applyAlignment="1">
      <alignment vertical="center"/>
    </xf>
    <xf numFmtId="171" fontId="54" fillId="0" borderId="1" xfId="84" applyFont="1" applyFill="1" applyBorder="1" applyAlignment="1">
      <alignment horizontal="right" vertical="center"/>
    </xf>
    <xf numFmtId="43" fontId="54" fillId="0" borderId="1" xfId="1" applyFont="1" applyFill="1" applyBorder="1" applyAlignment="1">
      <alignment horizontal="right" vertical="center"/>
    </xf>
    <xf numFmtId="43" fontId="54" fillId="0" borderId="1" xfId="84" applyNumberFormat="1" applyFont="1" applyFill="1" applyBorder="1" applyAlignment="1">
      <alignment horizontal="right" vertical="center"/>
    </xf>
    <xf numFmtId="43" fontId="54" fillId="0" borderId="40" xfId="1" applyFont="1" applyFill="1" applyBorder="1" applyAlignment="1">
      <alignment horizontal="right" vertical="center"/>
    </xf>
    <xf numFmtId="165" fontId="47" fillId="0" borderId="0" xfId="66" applyNumberFormat="1" applyFont="1" applyFill="1"/>
    <xf numFmtId="0" fontId="54" fillId="0" borderId="41" xfId="66" applyFont="1" applyFill="1" applyBorder="1" applyAlignment="1">
      <alignment horizontal="center" vertical="center"/>
    </xf>
    <xf numFmtId="0" fontId="54" fillId="0" borderId="7" xfId="66" applyFont="1" applyFill="1" applyBorder="1" applyAlignment="1">
      <alignment vertical="center"/>
    </xf>
    <xf numFmtId="171" fontId="54" fillId="0" borderId="7" xfId="84" applyFont="1" applyFill="1" applyBorder="1" applyAlignment="1">
      <alignment horizontal="right" vertical="center"/>
    </xf>
    <xf numFmtId="43" fontId="54" fillId="0" borderId="7" xfId="84" applyNumberFormat="1" applyFont="1" applyFill="1" applyBorder="1" applyAlignment="1">
      <alignment horizontal="right" vertical="center"/>
    </xf>
    <xf numFmtId="44" fontId="54" fillId="0" borderId="7" xfId="94" applyFont="1" applyFill="1" applyBorder="1" applyAlignment="1">
      <alignment horizontal="right" vertical="center"/>
    </xf>
    <xf numFmtId="44" fontId="54" fillId="0" borderId="36" xfId="94" applyFont="1" applyFill="1" applyBorder="1" applyAlignment="1">
      <alignment horizontal="right" vertical="center"/>
    </xf>
    <xf numFmtId="0" fontId="54" fillId="0" borderId="42" xfId="66" applyFont="1" applyFill="1" applyBorder="1" applyAlignment="1">
      <alignment vertical="center"/>
    </xf>
    <xf numFmtId="0" fontId="54" fillId="0" borderId="43" xfId="66" applyFont="1" applyFill="1" applyBorder="1" applyAlignment="1">
      <alignment vertical="center"/>
    </xf>
    <xf numFmtId="165" fontId="54" fillId="0" borderId="43" xfId="66" applyNumberFormat="1" applyFont="1" applyFill="1" applyBorder="1" applyAlignment="1">
      <alignment horizontal="right" vertical="center"/>
    </xf>
    <xf numFmtId="44" fontId="54" fillId="0" borderId="43" xfId="94" applyFont="1" applyFill="1" applyBorder="1" applyAlignment="1">
      <alignment horizontal="right" vertical="center"/>
    </xf>
    <xf numFmtId="43" fontId="54" fillId="0" borderId="43" xfId="66" applyNumberFormat="1" applyFont="1" applyFill="1" applyBorder="1" applyAlignment="1">
      <alignment horizontal="right" vertical="center"/>
    </xf>
    <xf numFmtId="171" fontId="54" fillId="0" borderId="43" xfId="84" applyFont="1" applyFill="1" applyBorder="1"/>
    <xf numFmtId="44" fontId="54" fillId="0" borderId="44" xfId="94" applyFont="1" applyFill="1" applyBorder="1" applyAlignment="1">
      <alignment horizontal="right" vertical="center"/>
    </xf>
    <xf numFmtId="165" fontId="54" fillId="0" borderId="0" xfId="66" applyNumberFormat="1" applyFont="1" applyFill="1" applyBorder="1" applyAlignment="1">
      <alignment horizontal="right" vertical="center"/>
    </xf>
    <xf numFmtId="43" fontId="54" fillId="0" borderId="0" xfId="84" applyNumberFormat="1" applyFont="1" applyFill="1" applyBorder="1" applyAlignment="1">
      <alignment horizontal="right" vertical="center"/>
    </xf>
    <xf numFmtId="43" fontId="54" fillId="0" borderId="0" xfId="66" applyNumberFormat="1" applyFont="1" applyFill="1" applyBorder="1" applyAlignment="1">
      <alignment horizontal="right" vertical="center"/>
    </xf>
    <xf numFmtId="43" fontId="54" fillId="0" borderId="32" xfId="84" applyNumberFormat="1" applyFont="1" applyFill="1" applyBorder="1" applyAlignment="1">
      <alignment horizontal="right" vertical="center"/>
    </xf>
    <xf numFmtId="0" fontId="54" fillId="0" borderId="45" xfId="66" applyFont="1" applyFill="1" applyBorder="1" applyAlignment="1">
      <alignment vertical="center"/>
    </xf>
    <xf numFmtId="0" fontId="54" fillId="0" borderId="46" xfId="66" applyFont="1" applyFill="1" applyBorder="1" applyAlignment="1">
      <alignment vertical="center"/>
    </xf>
    <xf numFmtId="165" fontId="54" fillId="0" borderId="46" xfId="66" applyNumberFormat="1" applyFont="1" applyFill="1" applyBorder="1" applyAlignment="1">
      <alignment horizontal="right" vertical="center"/>
    </xf>
    <xf numFmtId="43" fontId="54" fillId="0" borderId="46" xfId="84" applyNumberFormat="1" applyFont="1" applyFill="1" applyBorder="1" applyAlignment="1">
      <alignment horizontal="right" vertical="center"/>
    </xf>
    <xf numFmtId="43" fontId="54" fillId="0" borderId="46" xfId="66" applyNumberFormat="1" applyFont="1" applyFill="1" applyBorder="1" applyAlignment="1">
      <alignment horizontal="right" vertical="center"/>
    </xf>
    <xf numFmtId="43" fontId="54" fillId="0" borderId="47" xfId="84" applyNumberFormat="1" applyFont="1" applyFill="1" applyBorder="1" applyAlignment="1">
      <alignment horizontal="right" vertical="center"/>
    </xf>
    <xf numFmtId="0" fontId="47" fillId="0" borderId="23" xfId="66" applyFont="1" applyFill="1" applyBorder="1"/>
    <xf numFmtId="171" fontId="47" fillId="0" borderId="24" xfId="84" applyFont="1" applyFill="1" applyBorder="1"/>
    <xf numFmtId="171" fontId="47" fillId="0" borderId="26" xfId="84" applyFont="1" applyFill="1" applyBorder="1"/>
    <xf numFmtId="0" fontId="48" fillId="0" borderId="27" xfId="96" applyFont="1" applyFill="1" applyBorder="1" applyAlignment="1">
      <alignment horizontal="left" vertical="center" wrapText="1"/>
    </xf>
    <xf numFmtId="0" fontId="47" fillId="0" borderId="0" xfId="96" applyFont="1" applyFill="1" applyBorder="1" applyAlignment="1">
      <alignment horizontal="center" vertical="center" wrapText="1"/>
    </xf>
    <xf numFmtId="0" fontId="47" fillId="0" borderId="0" xfId="66" applyFont="1" applyFill="1" applyBorder="1" applyAlignment="1">
      <alignment horizontal="center"/>
    </xf>
    <xf numFmtId="0" fontId="48" fillId="0" borderId="30" xfId="96" applyFont="1" applyFill="1" applyBorder="1" applyAlignment="1">
      <alignment wrapText="1"/>
    </xf>
    <xf numFmtId="0" fontId="47" fillId="0" borderId="31" xfId="96" applyFont="1" applyFill="1" applyBorder="1" applyAlignment="1">
      <alignment horizontal="center" wrapText="1"/>
    </xf>
    <xf numFmtId="171" fontId="47" fillId="0" borderId="31" xfId="84" applyFont="1" applyFill="1" applyBorder="1"/>
    <xf numFmtId="0" fontId="47" fillId="0" borderId="31" xfId="66" applyFont="1" applyFill="1" applyBorder="1" applyAlignment="1">
      <alignment horizontal="center"/>
    </xf>
    <xf numFmtId="0" fontId="47" fillId="0" borderId="48" xfId="66" applyFont="1" applyFill="1" applyBorder="1"/>
    <xf numFmtId="0" fontId="47" fillId="0" borderId="0" xfId="66" applyFont="1" applyFill="1" applyAlignment="1">
      <alignment horizontal="center"/>
    </xf>
    <xf numFmtId="0" fontId="55" fillId="0" borderId="0" xfId="66" applyFont="1" applyFill="1" applyAlignment="1">
      <alignment horizontal="center"/>
    </xf>
    <xf numFmtId="0" fontId="55" fillId="0" borderId="0" xfId="66" applyFont="1" applyFill="1"/>
    <xf numFmtId="0" fontId="47" fillId="0" borderId="0" xfId="66" applyFont="1" applyAlignment="1">
      <alignment horizontal="left"/>
    </xf>
    <xf numFmtId="171" fontId="55" fillId="0" borderId="0" xfId="84" applyFont="1" applyFill="1"/>
    <xf numFmtId="0" fontId="55" fillId="0" borderId="0" xfId="66" applyFont="1" applyAlignment="1">
      <alignment horizontal="left"/>
    </xf>
    <xf numFmtId="0" fontId="47" fillId="0" borderId="0" xfId="66" applyFont="1" applyFill="1" applyAlignment="1">
      <alignment horizontal="justify" vertical="top"/>
    </xf>
    <xf numFmtId="0" fontId="55" fillId="0" borderId="0" xfId="66" applyFont="1" applyFill="1" applyAlignment="1">
      <alignment horizontal="center" vertical="top"/>
    </xf>
    <xf numFmtId="0" fontId="55" fillId="0" borderId="0" xfId="66" applyFont="1" applyFill="1" applyAlignment="1">
      <alignment horizontal="justify" vertical="top"/>
    </xf>
    <xf numFmtId="0" fontId="54" fillId="0" borderId="1" xfId="66" applyFont="1" applyFill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44" fillId="0" borderId="0" xfId="0" applyFont="1" applyAlignment="1">
      <alignment horizontal="center" vertical="justify"/>
    </xf>
    <xf numFmtId="0" fontId="2" fillId="0" borderId="0" xfId="3" applyFont="1" applyFill="1" applyBorder="1" applyAlignment="1">
      <alignment horizontal="center" vertical="top"/>
    </xf>
    <xf numFmtId="0" fontId="2" fillId="0" borderId="14" xfId="3" applyFont="1" applyFill="1" applyBorder="1" applyAlignment="1">
      <alignment horizontal="center" vertical="top"/>
    </xf>
    <xf numFmtId="0" fontId="18" fillId="2" borderId="0" xfId="4" applyFont="1" applyFill="1" applyBorder="1" applyAlignment="1">
      <alignment horizontal="center" vertical="top" wrapText="1"/>
    </xf>
    <xf numFmtId="0" fontId="18" fillId="2" borderId="14" xfId="4" applyFont="1" applyFill="1" applyBorder="1" applyAlignment="1">
      <alignment horizontal="center" vertical="top" wrapText="1"/>
    </xf>
    <xf numFmtId="0" fontId="18" fillId="2" borderId="11" xfId="4" applyFont="1" applyFill="1" applyBorder="1" applyAlignment="1">
      <alignment horizontal="center" vertical="top" wrapText="1"/>
    </xf>
    <xf numFmtId="0" fontId="48" fillId="0" borderId="27" xfId="96" applyFont="1" applyFill="1" applyBorder="1" applyAlignment="1">
      <alignment horizontal="left" vertical="center" wrapText="1"/>
    </xf>
    <xf numFmtId="0" fontId="48" fillId="0" borderId="0" xfId="96" applyFont="1" applyFill="1" applyBorder="1" applyAlignment="1">
      <alignment horizontal="left" vertical="center" wrapText="1"/>
    </xf>
    <xf numFmtId="0" fontId="50" fillId="0" borderId="0" xfId="96" applyFont="1" applyFill="1" applyBorder="1" applyAlignment="1">
      <alignment horizontal="left" wrapText="1"/>
    </xf>
    <xf numFmtId="0" fontId="50" fillId="0" borderId="0" xfId="96" applyFont="1" applyFill="1" applyBorder="1" applyAlignment="1">
      <alignment horizontal="left" vertical="top" wrapText="1"/>
    </xf>
    <xf numFmtId="0" fontId="50" fillId="0" borderId="0" xfId="66" applyFont="1" applyBorder="1" applyAlignment="1">
      <alignment horizontal="left" vertical="center" wrapText="1"/>
    </xf>
    <xf numFmtId="0" fontId="54" fillId="0" borderId="2" xfId="66" applyFont="1" applyFill="1" applyBorder="1" applyAlignment="1">
      <alignment horizontal="center" vertical="center" wrapText="1"/>
    </xf>
    <xf numFmtId="0" fontId="54" fillId="0" borderId="4" xfId="66" applyFont="1" applyFill="1" applyBorder="1" applyAlignment="1">
      <alignment horizontal="center" vertical="center" wrapText="1"/>
    </xf>
    <xf numFmtId="172" fontId="50" fillId="0" borderId="33" xfId="3" applyNumberFormat="1" applyFont="1" applyFill="1" applyBorder="1" applyAlignment="1">
      <alignment horizontal="left" vertical="center" wrapText="1"/>
    </xf>
    <xf numFmtId="172" fontId="50" fillId="0" borderId="3" xfId="3" applyNumberFormat="1" applyFont="1" applyFill="1" applyBorder="1" applyAlignment="1">
      <alignment horizontal="left" vertical="center" wrapText="1"/>
    </xf>
    <xf numFmtId="172" fontId="50" fillId="0" borderId="4" xfId="3" applyNumberFormat="1" applyFont="1" applyFill="1" applyBorder="1" applyAlignment="1">
      <alignment horizontal="left" vertical="center" wrapText="1"/>
    </xf>
    <xf numFmtId="4" fontId="50" fillId="0" borderId="2" xfId="3" applyNumberFormat="1" applyFont="1" applyFill="1" applyBorder="1" applyAlignment="1">
      <alignment horizontal="left" vertical="center" wrapText="1"/>
    </xf>
    <xf numFmtId="4" fontId="50" fillId="0" borderId="3" xfId="3" applyNumberFormat="1" applyFont="1" applyFill="1" applyBorder="1" applyAlignment="1">
      <alignment horizontal="left" vertical="center" wrapText="1"/>
    </xf>
    <xf numFmtId="4" fontId="50" fillId="0" borderId="34" xfId="3" applyNumberFormat="1" applyFont="1" applyFill="1" applyBorder="1" applyAlignment="1">
      <alignment horizontal="left" vertical="center" wrapText="1"/>
    </xf>
    <xf numFmtId="0" fontId="54" fillId="0" borderId="35" xfId="66" applyFont="1" applyFill="1" applyBorder="1" applyAlignment="1">
      <alignment horizontal="center" vertical="center" wrapText="1"/>
    </xf>
    <xf numFmtId="0" fontId="54" fillId="0" borderId="37" xfId="66" applyFont="1" applyFill="1" applyBorder="1" applyAlignment="1">
      <alignment horizontal="center" vertical="center" wrapText="1"/>
    </xf>
    <xf numFmtId="0" fontId="54" fillId="0" borderId="5" xfId="66" applyFont="1" applyFill="1" applyBorder="1" applyAlignment="1">
      <alignment horizontal="center" vertical="center" wrapText="1"/>
    </xf>
    <xf numFmtId="0" fontId="54" fillId="0" borderId="9" xfId="66" applyFont="1" applyFill="1" applyBorder="1" applyAlignment="1">
      <alignment horizontal="center" vertical="center" wrapText="1"/>
    </xf>
    <xf numFmtId="0" fontId="54" fillId="0" borderId="36" xfId="66" applyFont="1" applyFill="1" applyBorder="1" applyAlignment="1">
      <alignment horizontal="center" vertical="center" wrapText="1"/>
    </xf>
    <xf numFmtId="0" fontId="54" fillId="0" borderId="38" xfId="66" applyFont="1" applyFill="1" applyBorder="1" applyAlignment="1">
      <alignment horizontal="center" vertical="center" wrapText="1"/>
    </xf>
    <xf numFmtId="0" fontId="45" fillId="20" borderId="25" xfId="0" applyFont="1" applyFill="1" applyBorder="1" applyAlignment="1">
      <alignment horizontal="center" vertical="center" wrapText="1"/>
    </xf>
    <xf numFmtId="0" fontId="45" fillId="20" borderId="24" xfId="0" applyFont="1" applyFill="1" applyBorder="1" applyAlignment="1">
      <alignment horizontal="center" vertical="center" wrapText="1"/>
    </xf>
    <xf numFmtId="0" fontId="45" fillId="20" borderId="26" xfId="0" applyFont="1" applyFill="1" applyBorder="1" applyAlignment="1">
      <alignment horizontal="center" vertical="center" wrapText="1"/>
    </xf>
    <xf numFmtId="0" fontId="45" fillId="20" borderId="10" xfId="0" applyFont="1" applyFill="1" applyBorder="1" applyAlignment="1">
      <alignment horizontal="center" vertical="center" wrapText="1"/>
    </xf>
    <xf numFmtId="0" fontId="45" fillId="20" borderId="11" xfId="0" applyFont="1" applyFill="1" applyBorder="1" applyAlignment="1">
      <alignment horizontal="center" vertical="center" wrapText="1"/>
    </xf>
    <xf numFmtId="0" fontId="45" fillId="20" borderId="28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 wrapText="1"/>
    </xf>
    <xf numFmtId="0" fontId="45" fillId="20" borderId="6" xfId="0" applyFont="1" applyFill="1" applyBorder="1" applyAlignment="1">
      <alignment horizontal="center" vertical="center" wrapText="1"/>
    </xf>
    <xf numFmtId="0" fontId="45" fillId="20" borderId="7" xfId="0" applyFont="1" applyFill="1" applyBorder="1" applyAlignment="1">
      <alignment horizontal="center" vertical="center" wrapText="1"/>
    </xf>
    <xf numFmtId="0" fontId="45" fillId="20" borderId="29" xfId="0" applyFont="1" applyFill="1" applyBorder="1" applyAlignment="1">
      <alignment horizontal="center" vertical="center" wrapText="1"/>
    </xf>
    <xf numFmtId="172" fontId="53" fillId="0" borderId="33" xfId="95" applyNumberFormat="1" applyFont="1" applyFill="1" applyBorder="1" applyAlignment="1">
      <alignment horizontal="center" vertical="center" wrapText="1"/>
    </xf>
    <xf numFmtId="172" fontId="53" fillId="0" borderId="3" xfId="95" applyNumberFormat="1" applyFont="1" applyFill="1" applyBorder="1" applyAlignment="1">
      <alignment horizontal="center" vertical="center" wrapText="1"/>
    </xf>
    <xf numFmtId="172" fontId="53" fillId="0" borderId="34" xfId="95" applyNumberFormat="1" applyFont="1" applyFill="1" applyBorder="1" applyAlignment="1">
      <alignment horizontal="center" vertical="center" wrapText="1"/>
    </xf>
    <xf numFmtId="172" fontId="50" fillId="0" borderId="2" xfId="3" applyNumberFormat="1" applyFont="1" applyFill="1" applyBorder="1" applyAlignment="1">
      <alignment horizontal="left" vertical="center" wrapText="1"/>
    </xf>
    <xf numFmtId="172" fontId="50" fillId="0" borderId="34" xfId="3" applyNumberFormat="1" applyFont="1" applyFill="1" applyBorder="1" applyAlignment="1">
      <alignment horizontal="left" vertical="center" wrapText="1"/>
    </xf>
  </cellXfs>
  <cellStyles count="97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heck Cell" xfId="34"/>
    <cellStyle name="Excel Built-in Norma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oeda" xfId="94" builtinId="4"/>
    <cellStyle name="Moeda 2" xfId="44"/>
    <cellStyle name="Moeda 2 2" xfId="45"/>
    <cellStyle name="Moeda 2 3" xfId="46"/>
    <cellStyle name="Moeda 3" xfId="47"/>
    <cellStyle name="Moeda 4" xfId="48"/>
    <cellStyle name="Moeda 5" xfId="49"/>
    <cellStyle name="Moeda 6" xfId="50"/>
    <cellStyle name="Moeda 7" xfId="51"/>
    <cellStyle name="Moeda 8" xfId="52"/>
    <cellStyle name="Moeda 9" xfId="53"/>
    <cellStyle name="Neutral" xfId="54"/>
    <cellStyle name="Normal" xfId="0" builtinId="0"/>
    <cellStyle name="Normal 10" xfId="55"/>
    <cellStyle name="Normal 11" xfId="4"/>
    <cellStyle name="Normal 2" xfId="56"/>
    <cellStyle name="Normal 2 10" xfId="3"/>
    <cellStyle name="Normal 2 2" xfId="57"/>
    <cellStyle name="Normal 2 2 2" xfId="58"/>
    <cellStyle name="Normal 2_Planilha Valença 2" xfId="95"/>
    <cellStyle name="Normal 3" xfId="59"/>
    <cellStyle name="Normal 3 2" xfId="60"/>
    <cellStyle name="Normal 3 21" xfId="2"/>
    <cellStyle name="Normal 3 3" xfId="6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rmal_Planilha Elesbão Veloso - Urgência e Acesso Lavanderia" xfId="96"/>
    <cellStyle name="Note" xfId="68"/>
    <cellStyle name="Output" xfId="69"/>
    <cellStyle name="Porcentagem 2" xfId="5"/>
    <cellStyle name="Porcentagem 2 2" xfId="70"/>
    <cellStyle name="Porcentagem 2 2 2" xfId="71"/>
    <cellStyle name="Porcentagem 3" xfId="7"/>
    <cellStyle name="Porcentagem 4" xfId="72"/>
    <cellStyle name="Porcentagem 4 2" xfId="73"/>
    <cellStyle name="Porcentagem 5" xfId="74"/>
    <cellStyle name="Porcentagem 6" xfId="75"/>
    <cellStyle name="Separador de milhares" xfId="1" builtinId="3"/>
    <cellStyle name="Separador de milhares 10" xfId="76"/>
    <cellStyle name="Separador de milhares 11" xfId="6"/>
    <cellStyle name="Separador de milhares 11 2" xfId="77"/>
    <cellStyle name="Separador de milhares 2" xfId="78"/>
    <cellStyle name="Separador de milhares 3" xfId="79"/>
    <cellStyle name="Separador de milhares 4" xfId="80"/>
    <cellStyle name="Separador de milhares 5" xfId="81"/>
    <cellStyle name="Separador de milhares 6" xfId="82"/>
    <cellStyle name="Separador de milhares 7" xfId="83"/>
    <cellStyle name="Separador de milhares 8" xfId="84"/>
    <cellStyle name="Separador de milhares 9" xfId="85"/>
    <cellStyle name="Title" xfId="86"/>
    <cellStyle name="Título 5" xfId="87"/>
    <cellStyle name="Título 6" xfId="88"/>
    <cellStyle name="Título 7" xfId="89"/>
    <cellStyle name="Vírgula 2" xfId="90"/>
    <cellStyle name="Vírgula 2 2" xfId="91"/>
    <cellStyle name="Vírgula 3" xfId="92"/>
    <cellStyle name="Warning Text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99060</xdr:rowOff>
    </xdr:from>
    <xdr:to>
      <xdr:col>2</xdr:col>
      <xdr:colOff>382950</xdr:colOff>
      <xdr:row>2</xdr:row>
      <xdr:rowOff>190500</xdr:rowOff>
    </xdr:to>
    <xdr:pic>
      <xdr:nvPicPr>
        <xdr:cNvPr id="2" name="Imagem 1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99060"/>
          <a:ext cx="112971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502920</xdr:colOff>
      <xdr:row>6</xdr:row>
      <xdr:rowOff>83820</xdr:rowOff>
    </xdr:from>
    <xdr:ext cx="184731" cy="264560"/>
    <xdr:sp macro="" textlink="">
      <xdr:nvSpPr>
        <xdr:cNvPr id="5" name="CaixaDeTexto 4"/>
        <xdr:cNvSpPr txBox="1"/>
      </xdr:nvSpPr>
      <xdr:spPr>
        <a:xfrm>
          <a:off x="7094220" y="1958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17</xdr:row>
      <xdr:rowOff>167640</xdr:rowOff>
    </xdr:from>
    <xdr:to>
      <xdr:col>1</xdr:col>
      <xdr:colOff>2141220</xdr:colOff>
      <xdr:row>29</xdr:row>
      <xdr:rowOff>152400</xdr:rowOff>
    </xdr:to>
    <xdr:pic>
      <xdr:nvPicPr>
        <xdr:cNvPr id="2" name="Objeto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2531" t="-5362" r="-3528" b="-29993"/>
        <a:stretch>
          <a:fillRect/>
        </a:stretch>
      </xdr:blipFill>
      <xdr:spPr bwMode="auto">
        <a:xfrm>
          <a:off x="99060" y="2865120"/>
          <a:ext cx="4160520" cy="217932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60961</xdr:colOff>
      <xdr:row>0</xdr:row>
      <xdr:rowOff>17930</xdr:rowOff>
    </xdr:from>
    <xdr:to>
      <xdr:col>0</xdr:col>
      <xdr:colOff>1981201</xdr:colOff>
      <xdr:row>2</xdr:row>
      <xdr:rowOff>286871</xdr:rowOff>
    </xdr:to>
    <xdr:pic>
      <xdr:nvPicPr>
        <xdr:cNvPr id="3" name="Imagem 2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1" y="17930"/>
          <a:ext cx="1920240" cy="84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60960</xdr:rowOff>
    </xdr:from>
    <xdr:to>
      <xdr:col>1</xdr:col>
      <xdr:colOff>566738</xdr:colOff>
      <xdr:row>2</xdr:row>
      <xdr:rowOff>228600</xdr:rowOff>
    </xdr:to>
    <xdr:pic>
      <xdr:nvPicPr>
        <xdr:cNvPr id="2" name="Imagem 1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0960"/>
          <a:ext cx="1275398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1857375</xdr:colOff>
      <xdr:row>0</xdr:row>
      <xdr:rowOff>219075</xdr:rowOff>
    </xdr:from>
    <xdr:to>
      <xdr:col>4</xdr:col>
      <xdr:colOff>762000</xdr:colOff>
      <xdr:row>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895600" y="219075"/>
          <a:ext cx="2200275" cy="13906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2500" b="0" i="0" strike="noStrike">
              <a:solidFill>
                <a:srgbClr val="000000"/>
              </a:solidFill>
              <a:latin typeface="Arial Narrow"/>
            </a:rPr>
            <a:t>Secretaria       Estadual   da Saúde</a:t>
          </a:r>
        </a:p>
      </xdr:txBody>
    </xdr:sp>
    <xdr:clientData/>
  </xdr:twoCellAnchor>
  <xdr:twoCellAnchor>
    <xdr:from>
      <xdr:col>1</xdr:col>
      <xdr:colOff>28575</xdr:colOff>
      <xdr:row>1</xdr:row>
      <xdr:rowOff>47624</xdr:rowOff>
    </xdr:from>
    <xdr:to>
      <xdr:col>2</xdr:col>
      <xdr:colOff>1792313</xdr:colOff>
      <xdr:row>6</xdr:row>
      <xdr:rowOff>161924</xdr:rowOff>
    </xdr:to>
    <xdr:pic>
      <xdr:nvPicPr>
        <xdr:cNvPr id="4" name="Imagem 3" descr="tim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276224"/>
          <a:ext cx="2487638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isco%20local%20D\Users\Ver&#244;nica\AppData\Local\Microsoft\Windows\Temporary%20Internet%20Files\Content.IE5\57YLY3LQ\Or&#231;amento_Beneditinos_Atualizad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isco%20local%20D\SANT&#193;RIA%20E%20PLUVIAIS\SANIT&#193;RIA\DOCUME~1\ANA~1.LIM\CONFIG~1\Temp\WINDOWS\Desktop\Meus%20Patr&#245;es\RG%20CONSTRU&#199;&#213;ES\SAA\Teresina-Planilha-Or&#231;amento-Serv%20Redes%20Ab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iel\c\Meus%20documentos\UFPI\COMPOSI&#199;&#195;O%20LOJAS%209%20CV-30%2001-07-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posi&#231;&#245;es%20civil(qs%20ok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udu-corre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isco%20local%20D\Users\Cliente\AppData\Local\Microsoft\Windows\Temporary%20Internet%20Files\Content.IE5\RA6RDOWS\Composi&#231;&#245;es%20instala&#231;&#245;es%20EMA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umos"/>
      <sheetName val="Insumos (2)"/>
      <sheetName val="Cronograma"/>
      <sheetName val="Orçamento"/>
      <sheetName val="Instalações"/>
      <sheetName val="ORÇ DET"/>
      <sheetName val="Equipamentos"/>
      <sheetName val="Res.M.deCálculo"/>
      <sheetName val="M.deCálculoTérreo"/>
      <sheetName val="Comp3"/>
      <sheetName val="Comp2"/>
      <sheetName val="Comp1"/>
      <sheetName val="Fossa-sumidouro"/>
      <sheetName val="Plan1 (2)"/>
      <sheetName val="Eletrica"/>
    </sheetNames>
    <sheetDataSet>
      <sheetData sheetId="0">
        <row r="2">
          <cell r="C2">
            <v>415</v>
          </cell>
        </row>
        <row r="3">
          <cell r="C3">
            <v>0.75</v>
          </cell>
        </row>
        <row r="7">
          <cell r="C7">
            <v>775</v>
          </cell>
        </row>
        <row r="8">
          <cell r="C8">
            <v>306.24</v>
          </cell>
        </row>
        <row r="13">
          <cell r="E13">
            <v>5.9</v>
          </cell>
        </row>
        <row r="14">
          <cell r="E14">
            <v>4.71</v>
          </cell>
        </row>
        <row r="15">
          <cell r="E15">
            <v>3.54</v>
          </cell>
        </row>
        <row r="16">
          <cell r="E16">
            <v>2.4300000000000002</v>
          </cell>
        </row>
        <row r="17">
          <cell r="E17">
            <v>2.36</v>
          </cell>
        </row>
        <row r="20">
          <cell r="E20">
            <v>0.57999999999999996</v>
          </cell>
        </row>
        <row r="21">
          <cell r="E21">
            <v>3.5</v>
          </cell>
        </row>
        <row r="22">
          <cell r="E22">
            <v>0.34</v>
          </cell>
        </row>
        <row r="23">
          <cell r="E23">
            <v>48.75</v>
          </cell>
        </row>
        <row r="24">
          <cell r="E24">
            <v>48.75</v>
          </cell>
        </row>
        <row r="25">
          <cell r="E25">
            <v>27.5</v>
          </cell>
        </row>
        <row r="26">
          <cell r="E26">
            <v>25</v>
          </cell>
        </row>
        <row r="27">
          <cell r="E27">
            <v>75</v>
          </cell>
        </row>
        <row r="28">
          <cell r="E28">
            <v>0.45</v>
          </cell>
        </row>
        <row r="29">
          <cell r="E29">
            <v>40.630000000000003</v>
          </cell>
        </row>
        <row r="30">
          <cell r="E30">
            <v>21.88</v>
          </cell>
        </row>
        <row r="31">
          <cell r="E31">
            <v>28.13</v>
          </cell>
        </row>
        <row r="32">
          <cell r="E32">
            <v>0.13</v>
          </cell>
        </row>
        <row r="35">
          <cell r="E35">
            <v>0.26</v>
          </cell>
        </row>
        <row r="36">
          <cell r="E36">
            <v>0.11</v>
          </cell>
        </row>
        <row r="37">
          <cell r="E37">
            <v>0.17</v>
          </cell>
        </row>
        <row r="38">
          <cell r="E38">
            <v>0.41</v>
          </cell>
        </row>
        <row r="39">
          <cell r="E39">
            <v>15.24</v>
          </cell>
        </row>
        <row r="42">
          <cell r="E42">
            <v>0.3</v>
          </cell>
        </row>
        <row r="43">
          <cell r="E43">
            <v>0.26</v>
          </cell>
        </row>
        <row r="44">
          <cell r="E44">
            <v>0.44</v>
          </cell>
        </row>
        <row r="45">
          <cell r="E45">
            <v>11.96</v>
          </cell>
        </row>
        <row r="46">
          <cell r="E46">
            <v>14.45</v>
          </cell>
        </row>
        <row r="47">
          <cell r="E47">
            <v>20.94</v>
          </cell>
        </row>
        <row r="48">
          <cell r="E48">
            <v>21.88</v>
          </cell>
        </row>
        <row r="54">
          <cell r="E54">
            <v>6.75</v>
          </cell>
        </row>
        <row r="55">
          <cell r="E55">
            <v>6.79</v>
          </cell>
        </row>
        <row r="56">
          <cell r="E56">
            <v>4.99</v>
          </cell>
        </row>
        <row r="57">
          <cell r="E57">
            <v>12.19</v>
          </cell>
        </row>
        <row r="58">
          <cell r="E58">
            <v>25.21</v>
          </cell>
        </row>
        <row r="59">
          <cell r="E59">
            <v>37.81</v>
          </cell>
        </row>
        <row r="60">
          <cell r="E60">
            <v>35.42</v>
          </cell>
        </row>
        <row r="62">
          <cell r="E62">
            <v>6.25</v>
          </cell>
        </row>
        <row r="63">
          <cell r="E63">
            <v>6.88</v>
          </cell>
        </row>
        <row r="64">
          <cell r="E64">
            <v>4.38</v>
          </cell>
        </row>
        <row r="65">
          <cell r="E65">
            <v>3.04</v>
          </cell>
        </row>
        <row r="66">
          <cell r="E66">
            <v>2.89</v>
          </cell>
        </row>
        <row r="67">
          <cell r="E67">
            <v>43.45</v>
          </cell>
        </row>
        <row r="68">
          <cell r="E68">
            <v>35.799999999999997</v>
          </cell>
        </row>
        <row r="69">
          <cell r="E69">
            <v>45</v>
          </cell>
        </row>
        <row r="70">
          <cell r="E70">
            <v>15</v>
          </cell>
        </row>
        <row r="71">
          <cell r="E71">
            <v>14.38</v>
          </cell>
        </row>
        <row r="72">
          <cell r="E72">
            <v>12.5</v>
          </cell>
        </row>
        <row r="75">
          <cell r="E75">
            <v>21.25</v>
          </cell>
        </row>
        <row r="76">
          <cell r="E76">
            <v>26.25</v>
          </cell>
        </row>
        <row r="77">
          <cell r="E77">
            <v>15</v>
          </cell>
        </row>
        <row r="78">
          <cell r="E78">
            <v>27.34</v>
          </cell>
        </row>
        <row r="79">
          <cell r="E79">
            <v>20.399999999999999</v>
          </cell>
        </row>
        <row r="80">
          <cell r="E80">
            <v>15</v>
          </cell>
        </row>
        <row r="81">
          <cell r="E81">
            <v>20.38</v>
          </cell>
        </row>
        <row r="82">
          <cell r="E82">
            <v>21.88</v>
          </cell>
        </row>
        <row r="83">
          <cell r="E83">
            <v>17.399999999999999</v>
          </cell>
        </row>
        <row r="84">
          <cell r="E84">
            <v>9.7899999999999991</v>
          </cell>
        </row>
        <row r="85">
          <cell r="E85">
            <v>26.25</v>
          </cell>
        </row>
        <row r="86">
          <cell r="E86">
            <v>40</v>
          </cell>
        </row>
        <row r="87">
          <cell r="E87">
            <v>33.75</v>
          </cell>
        </row>
        <row r="88">
          <cell r="E88">
            <v>1.25</v>
          </cell>
        </row>
        <row r="89">
          <cell r="E89">
            <v>0.46</v>
          </cell>
        </row>
        <row r="90">
          <cell r="E90">
            <v>0.25</v>
          </cell>
        </row>
        <row r="93">
          <cell r="E93">
            <v>18.75</v>
          </cell>
        </row>
        <row r="94">
          <cell r="E94">
            <v>28.13</v>
          </cell>
        </row>
        <row r="95">
          <cell r="E95">
            <v>62.5</v>
          </cell>
        </row>
        <row r="96">
          <cell r="E96">
            <v>0.28000000000000003</v>
          </cell>
        </row>
        <row r="99">
          <cell r="E99">
            <v>16.579999999999998</v>
          </cell>
        </row>
        <row r="100">
          <cell r="E100">
            <v>686.66</v>
          </cell>
        </row>
        <row r="101">
          <cell r="E101">
            <v>38.04</v>
          </cell>
        </row>
        <row r="102">
          <cell r="E102">
            <v>36.94</v>
          </cell>
        </row>
        <row r="105">
          <cell r="E105">
            <v>60.63</v>
          </cell>
        </row>
        <row r="106">
          <cell r="E106">
            <v>78.75</v>
          </cell>
        </row>
        <row r="107">
          <cell r="E107">
            <v>87.5</v>
          </cell>
        </row>
        <row r="108">
          <cell r="E108">
            <v>32.5</v>
          </cell>
        </row>
        <row r="109">
          <cell r="E109">
            <v>43.75</v>
          </cell>
        </row>
        <row r="110">
          <cell r="E110">
            <v>50</v>
          </cell>
        </row>
        <row r="111">
          <cell r="E111">
            <v>225</v>
          </cell>
        </row>
        <row r="112">
          <cell r="E112">
            <v>112.5</v>
          </cell>
        </row>
        <row r="115">
          <cell r="E115">
            <v>545.94000000000005</v>
          </cell>
        </row>
        <row r="116">
          <cell r="E116">
            <v>545.27</v>
          </cell>
        </row>
        <row r="117">
          <cell r="E117">
            <v>274.48</v>
          </cell>
        </row>
        <row r="120">
          <cell r="E120">
            <v>390.78</v>
          </cell>
        </row>
        <row r="121">
          <cell r="E121">
            <v>648.27</v>
          </cell>
        </row>
        <row r="122">
          <cell r="E122">
            <v>187.5</v>
          </cell>
        </row>
        <row r="125">
          <cell r="E125">
            <v>27.5</v>
          </cell>
        </row>
        <row r="126">
          <cell r="E126">
            <v>32.5</v>
          </cell>
        </row>
        <row r="127">
          <cell r="E127">
            <v>13.75</v>
          </cell>
        </row>
        <row r="128">
          <cell r="E128">
            <v>32.5</v>
          </cell>
        </row>
        <row r="129">
          <cell r="E129">
            <v>17.38</v>
          </cell>
        </row>
        <row r="130">
          <cell r="E130">
            <v>0.63</v>
          </cell>
        </row>
        <row r="131">
          <cell r="E131">
            <v>1.5</v>
          </cell>
        </row>
        <row r="132">
          <cell r="E132">
            <v>3.11</v>
          </cell>
        </row>
        <row r="136">
          <cell r="E136">
            <v>16.25</v>
          </cell>
        </row>
        <row r="137">
          <cell r="E137">
            <v>22.5</v>
          </cell>
        </row>
        <row r="138">
          <cell r="E138">
            <v>25</v>
          </cell>
        </row>
        <row r="139">
          <cell r="E139">
            <v>15</v>
          </cell>
        </row>
        <row r="140">
          <cell r="E140">
            <v>64.38</v>
          </cell>
        </row>
        <row r="141">
          <cell r="E141">
            <v>3.25</v>
          </cell>
        </row>
        <row r="142">
          <cell r="E142">
            <v>188.1</v>
          </cell>
        </row>
        <row r="143">
          <cell r="E143">
            <v>3</v>
          </cell>
        </row>
        <row r="144">
          <cell r="E144">
            <v>487.5</v>
          </cell>
        </row>
        <row r="145">
          <cell r="E145">
            <v>6</v>
          </cell>
        </row>
        <row r="146">
          <cell r="E146">
            <v>131.76</v>
          </cell>
        </row>
        <row r="147">
          <cell r="E147">
            <v>3.19</v>
          </cell>
        </row>
        <row r="148">
          <cell r="E148">
            <v>31.25</v>
          </cell>
        </row>
        <row r="149">
          <cell r="E149">
            <v>31.25</v>
          </cell>
        </row>
        <row r="150">
          <cell r="E150">
            <v>31.25</v>
          </cell>
        </row>
        <row r="151">
          <cell r="E151">
            <v>28.75</v>
          </cell>
        </row>
        <row r="152">
          <cell r="E152">
            <v>28.75</v>
          </cell>
        </row>
        <row r="153">
          <cell r="E153">
            <v>28.75</v>
          </cell>
        </row>
        <row r="154">
          <cell r="E154">
            <v>3.83</v>
          </cell>
        </row>
        <row r="155">
          <cell r="E155">
            <v>37.5</v>
          </cell>
        </row>
        <row r="156">
          <cell r="E156">
            <v>37.5</v>
          </cell>
        </row>
        <row r="157">
          <cell r="E157">
            <v>37.5</v>
          </cell>
        </row>
        <row r="158">
          <cell r="E158">
            <v>25</v>
          </cell>
        </row>
        <row r="159">
          <cell r="E159">
            <v>25</v>
          </cell>
        </row>
        <row r="160">
          <cell r="E160">
            <v>25</v>
          </cell>
        </row>
        <row r="161">
          <cell r="E161">
            <v>0.63</v>
          </cell>
        </row>
        <row r="164">
          <cell r="E164">
            <v>0.31</v>
          </cell>
        </row>
        <row r="165">
          <cell r="E165">
            <v>0.56000000000000005</v>
          </cell>
        </row>
        <row r="166">
          <cell r="E166">
            <v>0.44</v>
          </cell>
        </row>
        <row r="167">
          <cell r="E167">
            <v>0.25</v>
          </cell>
        </row>
        <row r="168">
          <cell r="E168">
            <v>0.38</v>
          </cell>
        </row>
        <row r="169">
          <cell r="E169">
            <v>7.5</v>
          </cell>
        </row>
        <row r="172">
          <cell r="E172">
            <v>162</v>
          </cell>
        </row>
        <row r="173">
          <cell r="E173">
            <v>630</v>
          </cell>
        </row>
        <row r="174">
          <cell r="E174">
            <v>945</v>
          </cell>
        </row>
        <row r="176">
          <cell r="E176">
            <v>102.5</v>
          </cell>
        </row>
        <row r="177">
          <cell r="E177">
            <v>100</v>
          </cell>
        </row>
        <row r="178">
          <cell r="E178">
            <v>945</v>
          </cell>
        </row>
        <row r="179">
          <cell r="E179">
            <v>187.5</v>
          </cell>
        </row>
        <row r="180">
          <cell r="E180">
            <v>315</v>
          </cell>
        </row>
        <row r="181">
          <cell r="E181">
            <v>247.54</v>
          </cell>
        </row>
        <row r="182">
          <cell r="E182">
            <v>125</v>
          </cell>
        </row>
        <row r="183">
          <cell r="E183">
            <v>187.5</v>
          </cell>
        </row>
        <row r="184">
          <cell r="E184">
            <v>125</v>
          </cell>
        </row>
        <row r="185">
          <cell r="E185">
            <v>45</v>
          </cell>
        </row>
        <row r="186">
          <cell r="E186">
            <v>90</v>
          </cell>
        </row>
        <row r="187">
          <cell r="E187">
            <v>150</v>
          </cell>
        </row>
        <row r="188">
          <cell r="E188">
            <v>62.5</v>
          </cell>
        </row>
        <row r="189">
          <cell r="E189">
            <v>37.5</v>
          </cell>
        </row>
        <row r="190">
          <cell r="E190">
            <v>37.5</v>
          </cell>
        </row>
        <row r="191">
          <cell r="E191">
            <v>125</v>
          </cell>
        </row>
        <row r="193">
          <cell r="E193">
            <v>187.5</v>
          </cell>
        </row>
        <row r="194">
          <cell r="E194">
            <v>62.5</v>
          </cell>
        </row>
        <row r="196">
          <cell r="E196">
            <v>50</v>
          </cell>
        </row>
        <row r="197">
          <cell r="E197">
            <v>90</v>
          </cell>
        </row>
        <row r="198">
          <cell r="E198">
            <v>206.25</v>
          </cell>
        </row>
        <row r="199">
          <cell r="E199">
            <v>116.88</v>
          </cell>
        </row>
        <row r="200">
          <cell r="E200">
            <v>106.25</v>
          </cell>
        </row>
        <row r="201">
          <cell r="E201">
            <v>75</v>
          </cell>
        </row>
        <row r="202">
          <cell r="E202">
            <v>60.99</v>
          </cell>
        </row>
        <row r="204">
          <cell r="E204">
            <v>150</v>
          </cell>
        </row>
        <row r="205">
          <cell r="E205">
            <v>247.5</v>
          </cell>
        </row>
        <row r="206">
          <cell r="E206">
            <v>165</v>
          </cell>
        </row>
        <row r="207">
          <cell r="E207">
            <v>150</v>
          </cell>
        </row>
        <row r="208">
          <cell r="E208">
            <v>330</v>
          </cell>
        </row>
        <row r="209">
          <cell r="E209">
            <v>247.5</v>
          </cell>
        </row>
        <row r="210">
          <cell r="E210">
            <v>297</v>
          </cell>
        </row>
        <row r="211">
          <cell r="E211">
            <v>87.5</v>
          </cell>
        </row>
        <row r="214">
          <cell r="E214">
            <v>54.01</v>
          </cell>
        </row>
        <row r="215">
          <cell r="E215">
            <v>71.430000000000007</v>
          </cell>
        </row>
        <row r="216">
          <cell r="E216">
            <v>85.71</v>
          </cell>
        </row>
        <row r="217">
          <cell r="E217">
            <v>150</v>
          </cell>
        </row>
        <row r="218">
          <cell r="E218">
            <v>35.71</v>
          </cell>
        </row>
        <row r="219">
          <cell r="E219">
            <v>56.25</v>
          </cell>
        </row>
        <row r="220">
          <cell r="E220">
            <v>56.25</v>
          </cell>
        </row>
        <row r="221">
          <cell r="E221">
            <v>56.25</v>
          </cell>
        </row>
        <row r="222">
          <cell r="E222">
            <v>82.5</v>
          </cell>
        </row>
        <row r="223">
          <cell r="E223">
            <v>830.3</v>
          </cell>
        </row>
        <row r="224">
          <cell r="E224">
            <v>1556.81</v>
          </cell>
        </row>
        <row r="225">
          <cell r="E225">
            <v>1712.5</v>
          </cell>
        </row>
        <row r="226">
          <cell r="E226">
            <v>150</v>
          </cell>
        </row>
        <row r="227">
          <cell r="E227">
            <v>150</v>
          </cell>
        </row>
        <row r="228">
          <cell r="E228">
            <v>150</v>
          </cell>
        </row>
        <row r="229">
          <cell r="E229">
            <v>150</v>
          </cell>
        </row>
        <row r="230">
          <cell r="E230">
            <v>153.13</v>
          </cell>
        </row>
        <row r="231">
          <cell r="E231">
            <v>93.75</v>
          </cell>
        </row>
        <row r="232">
          <cell r="E232">
            <v>82.5</v>
          </cell>
        </row>
        <row r="233">
          <cell r="E233">
            <v>99</v>
          </cell>
        </row>
        <row r="234">
          <cell r="E234">
            <v>123.75</v>
          </cell>
        </row>
        <row r="235">
          <cell r="E235">
            <v>312.5</v>
          </cell>
        </row>
        <row r="238">
          <cell r="E238">
            <v>170</v>
          </cell>
        </row>
        <row r="239">
          <cell r="E239">
            <v>285</v>
          </cell>
        </row>
        <row r="240">
          <cell r="E240">
            <v>974.5</v>
          </cell>
        </row>
        <row r="241">
          <cell r="E241">
            <v>2227.5</v>
          </cell>
        </row>
        <row r="242">
          <cell r="E242">
            <v>2442.5</v>
          </cell>
        </row>
        <row r="243">
          <cell r="E243">
            <v>1332.5</v>
          </cell>
        </row>
        <row r="246">
          <cell r="E246">
            <v>15</v>
          </cell>
        </row>
        <row r="247">
          <cell r="E247">
            <v>11.5</v>
          </cell>
        </row>
        <row r="248">
          <cell r="E248">
            <v>7.38</v>
          </cell>
        </row>
        <row r="249">
          <cell r="E249">
            <v>4.5</v>
          </cell>
        </row>
        <row r="250">
          <cell r="E250">
            <v>22.25</v>
          </cell>
        </row>
        <row r="251">
          <cell r="E251">
            <v>23.03</v>
          </cell>
        </row>
        <row r="252">
          <cell r="E252">
            <v>5.35</v>
          </cell>
        </row>
        <row r="253">
          <cell r="E253">
            <v>4.75</v>
          </cell>
        </row>
        <row r="256">
          <cell r="E256">
            <v>33.75</v>
          </cell>
        </row>
        <row r="257">
          <cell r="E257">
            <v>80.63</v>
          </cell>
        </row>
        <row r="258">
          <cell r="E258">
            <v>3.59</v>
          </cell>
        </row>
        <row r="259">
          <cell r="E259">
            <v>1.78</v>
          </cell>
        </row>
        <row r="260">
          <cell r="E260">
            <v>3.48</v>
          </cell>
        </row>
        <row r="261">
          <cell r="E261">
            <v>187.5</v>
          </cell>
        </row>
        <row r="262">
          <cell r="E262">
            <v>6.25</v>
          </cell>
        </row>
        <row r="263">
          <cell r="E263">
            <v>187.5</v>
          </cell>
        </row>
        <row r="264">
          <cell r="E264">
            <v>112.5</v>
          </cell>
        </row>
        <row r="267">
          <cell r="E267">
            <v>12.5</v>
          </cell>
        </row>
        <row r="268">
          <cell r="E268">
            <v>45</v>
          </cell>
        </row>
        <row r="269">
          <cell r="E269">
            <v>11.25</v>
          </cell>
        </row>
        <row r="270">
          <cell r="E270">
            <v>199.24</v>
          </cell>
        </row>
        <row r="271">
          <cell r="E271">
            <v>110.5</v>
          </cell>
        </row>
        <row r="272">
          <cell r="E272">
            <v>109.74</v>
          </cell>
        </row>
        <row r="273">
          <cell r="E273">
            <v>69.38</v>
          </cell>
        </row>
        <row r="274">
          <cell r="E274">
            <v>37.5</v>
          </cell>
        </row>
        <row r="275">
          <cell r="E275">
            <v>25</v>
          </cell>
        </row>
        <row r="276">
          <cell r="E276">
            <v>15.81</v>
          </cell>
        </row>
        <row r="277">
          <cell r="E277">
            <v>25.11</v>
          </cell>
        </row>
        <row r="278">
          <cell r="E278">
            <v>3.7</v>
          </cell>
        </row>
        <row r="279">
          <cell r="E279">
            <v>8.43</v>
          </cell>
        </row>
        <row r="280">
          <cell r="E280">
            <v>3.21</v>
          </cell>
        </row>
        <row r="281">
          <cell r="E281">
            <v>2</v>
          </cell>
        </row>
        <row r="282">
          <cell r="E282">
            <v>2</v>
          </cell>
        </row>
        <row r="283">
          <cell r="E283">
            <v>2</v>
          </cell>
        </row>
        <row r="284">
          <cell r="E284">
            <v>1.25</v>
          </cell>
        </row>
        <row r="285">
          <cell r="E285">
            <v>46.88</v>
          </cell>
        </row>
        <row r="286">
          <cell r="E286">
            <v>42.38</v>
          </cell>
        </row>
        <row r="287">
          <cell r="E287">
            <v>25.38</v>
          </cell>
        </row>
        <row r="288">
          <cell r="E288">
            <v>6.88</v>
          </cell>
        </row>
        <row r="289">
          <cell r="E289">
            <v>6.13</v>
          </cell>
        </row>
        <row r="290">
          <cell r="E290">
            <v>6.88</v>
          </cell>
        </row>
        <row r="291">
          <cell r="E291">
            <v>6.88</v>
          </cell>
        </row>
        <row r="292">
          <cell r="E292">
            <v>48.03</v>
          </cell>
        </row>
        <row r="293">
          <cell r="E293">
            <v>68.680000000000007</v>
          </cell>
        </row>
        <row r="294">
          <cell r="E294">
            <v>39.380000000000003</v>
          </cell>
        </row>
        <row r="295">
          <cell r="E295">
            <v>61.25</v>
          </cell>
        </row>
        <row r="296">
          <cell r="E296">
            <v>34</v>
          </cell>
        </row>
        <row r="297">
          <cell r="E297">
            <v>42.5</v>
          </cell>
        </row>
        <row r="298">
          <cell r="E298">
            <v>98.13</v>
          </cell>
        </row>
        <row r="299">
          <cell r="E299">
            <v>81.25</v>
          </cell>
        </row>
        <row r="300">
          <cell r="E300">
            <v>35.25</v>
          </cell>
        </row>
        <row r="301">
          <cell r="E301">
            <v>27.88</v>
          </cell>
        </row>
        <row r="302">
          <cell r="E302">
            <v>11.88</v>
          </cell>
        </row>
        <row r="303">
          <cell r="E303">
            <v>6.25</v>
          </cell>
        </row>
        <row r="304">
          <cell r="E304">
            <v>1.88</v>
          </cell>
        </row>
        <row r="305">
          <cell r="E305">
            <v>2.69</v>
          </cell>
        </row>
        <row r="306">
          <cell r="E306">
            <v>3.13</v>
          </cell>
        </row>
        <row r="307">
          <cell r="E307">
            <v>4.5</v>
          </cell>
        </row>
        <row r="308">
          <cell r="E308">
            <v>6</v>
          </cell>
        </row>
        <row r="309">
          <cell r="E309">
            <v>10</v>
          </cell>
        </row>
        <row r="310">
          <cell r="E310">
            <v>15</v>
          </cell>
        </row>
        <row r="311">
          <cell r="E311">
            <v>9</v>
          </cell>
        </row>
        <row r="312">
          <cell r="E312">
            <v>10.5</v>
          </cell>
        </row>
        <row r="313">
          <cell r="E313">
            <v>6</v>
          </cell>
        </row>
        <row r="314">
          <cell r="E314">
            <v>6.38</v>
          </cell>
        </row>
        <row r="315">
          <cell r="E315">
            <v>6.69</v>
          </cell>
        </row>
        <row r="316">
          <cell r="E316">
            <v>6.5</v>
          </cell>
        </row>
        <row r="317">
          <cell r="E317">
            <v>8.5</v>
          </cell>
        </row>
        <row r="318">
          <cell r="E318">
            <v>6.69</v>
          </cell>
        </row>
        <row r="319">
          <cell r="E319">
            <v>36.380000000000003</v>
          </cell>
        </row>
        <row r="320">
          <cell r="E320">
            <v>8.75</v>
          </cell>
        </row>
        <row r="321">
          <cell r="E321">
            <v>6.5</v>
          </cell>
        </row>
        <row r="322">
          <cell r="E322">
            <v>8.5</v>
          </cell>
        </row>
        <row r="323">
          <cell r="E323">
            <v>8.5</v>
          </cell>
        </row>
        <row r="324">
          <cell r="E324">
            <v>8.5</v>
          </cell>
        </row>
        <row r="325">
          <cell r="E325">
            <v>6.04</v>
          </cell>
        </row>
        <row r="326">
          <cell r="E326">
            <v>18.75</v>
          </cell>
        </row>
        <row r="327">
          <cell r="E327">
            <v>18.88</v>
          </cell>
        </row>
        <row r="328">
          <cell r="E328">
            <v>18.75</v>
          </cell>
        </row>
        <row r="329">
          <cell r="E329">
            <v>2</v>
          </cell>
        </row>
        <row r="330">
          <cell r="E330">
            <v>5.88</v>
          </cell>
        </row>
        <row r="331">
          <cell r="E331">
            <v>2.6</v>
          </cell>
        </row>
        <row r="332">
          <cell r="E332">
            <v>17.25</v>
          </cell>
        </row>
        <row r="333">
          <cell r="E333">
            <v>30.14</v>
          </cell>
        </row>
        <row r="334">
          <cell r="E334">
            <v>1.51</v>
          </cell>
        </row>
        <row r="335">
          <cell r="E335">
            <v>1.63</v>
          </cell>
        </row>
        <row r="336">
          <cell r="E336">
            <v>0.81</v>
          </cell>
        </row>
        <row r="337">
          <cell r="E337">
            <v>0.75</v>
          </cell>
        </row>
        <row r="338">
          <cell r="E338">
            <v>38.43</v>
          </cell>
        </row>
        <row r="339">
          <cell r="E339">
            <v>6.25</v>
          </cell>
        </row>
        <row r="340">
          <cell r="E340">
            <v>6</v>
          </cell>
        </row>
        <row r="341">
          <cell r="E341">
            <v>5.53</v>
          </cell>
        </row>
        <row r="342">
          <cell r="E342">
            <v>5.53</v>
          </cell>
        </row>
        <row r="343">
          <cell r="E343">
            <v>5.53</v>
          </cell>
        </row>
        <row r="344">
          <cell r="E344">
            <v>1.24</v>
          </cell>
        </row>
        <row r="345">
          <cell r="E345">
            <v>1.54</v>
          </cell>
        </row>
        <row r="346">
          <cell r="E346">
            <v>1.71</v>
          </cell>
        </row>
        <row r="347">
          <cell r="E347">
            <v>0.71</v>
          </cell>
        </row>
        <row r="348">
          <cell r="E348">
            <v>0.84</v>
          </cell>
        </row>
        <row r="349">
          <cell r="E349">
            <v>1.25</v>
          </cell>
        </row>
        <row r="350">
          <cell r="E350">
            <v>0.24</v>
          </cell>
        </row>
        <row r="351">
          <cell r="E351">
            <v>0.9</v>
          </cell>
        </row>
        <row r="352">
          <cell r="E352">
            <v>2.08</v>
          </cell>
        </row>
        <row r="353">
          <cell r="E353">
            <v>0.75</v>
          </cell>
        </row>
        <row r="354">
          <cell r="E354">
            <v>1.47</v>
          </cell>
        </row>
        <row r="355">
          <cell r="E355">
            <v>1.94</v>
          </cell>
        </row>
        <row r="356">
          <cell r="E356">
            <v>1.94</v>
          </cell>
        </row>
        <row r="357">
          <cell r="E357">
            <v>1.42</v>
          </cell>
        </row>
        <row r="358">
          <cell r="E358">
            <v>7.27</v>
          </cell>
        </row>
        <row r="359">
          <cell r="E359">
            <v>0.4</v>
          </cell>
        </row>
        <row r="360">
          <cell r="E360">
            <v>2.7</v>
          </cell>
        </row>
        <row r="361">
          <cell r="E361">
            <v>1.25</v>
          </cell>
        </row>
        <row r="362">
          <cell r="E362">
            <v>7.73</v>
          </cell>
        </row>
        <row r="363">
          <cell r="E363">
            <v>0.31</v>
          </cell>
        </row>
        <row r="364">
          <cell r="E364">
            <v>1.1100000000000001</v>
          </cell>
        </row>
        <row r="365">
          <cell r="E365">
            <v>1.74</v>
          </cell>
        </row>
        <row r="366">
          <cell r="E366">
            <v>9.48</v>
          </cell>
        </row>
        <row r="367">
          <cell r="E367">
            <v>1.71</v>
          </cell>
        </row>
        <row r="368">
          <cell r="E368">
            <v>111.25</v>
          </cell>
        </row>
        <row r="369">
          <cell r="E369">
            <v>746.75</v>
          </cell>
        </row>
        <row r="370">
          <cell r="E370">
            <v>1217</v>
          </cell>
        </row>
        <row r="371">
          <cell r="E371">
            <v>2847.5</v>
          </cell>
        </row>
        <row r="372">
          <cell r="E372">
            <v>3550</v>
          </cell>
        </row>
        <row r="373">
          <cell r="E373">
            <v>4375</v>
          </cell>
        </row>
        <row r="374">
          <cell r="E374">
            <v>1575</v>
          </cell>
        </row>
        <row r="375">
          <cell r="E375">
            <v>1875</v>
          </cell>
        </row>
        <row r="376">
          <cell r="E376">
            <v>2312.5</v>
          </cell>
        </row>
        <row r="377">
          <cell r="E377">
            <v>2625</v>
          </cell>
        </row>
        <row r="378">
          <cell r="E378">
            <v>400</v>
          </cell>
        </row>
        <row r="379">
          <cell r="E379">
            <v>437.5</v>
          </cell>
        </row>
        <row r="382">
          <cell r="E382">
            <v>1000</v>
          </cell>
        </row>
        <row r="383">
          <cell r="E383">
            <v>1302.0899999999999</v>
          </cell>
        </row>
        <row r="384">
          <cell r="E384">
            <v>1875</v>
          </cell>
        </row>
        <row r="385">
          <cell r="E385">
            <v>3.66</v>
          </cell>
        </row>
        <row r="386">
          <cell r="E386">
            <v>4.3600000000000003</v>
          </cell>
        </row>
        <row r="387">
          <cell r="E387">
            <v>5.59</v>
          </cell>
        </row>
        <row r="388">
          <cell r="E388">
            <v>5.56</v>
          </cell>
        </row>
        <row r="389">
          <cell r="E389">
            <v>6.65</v>
          </cell>
        </row>
        <row r="390">
          <cell r="E390">
            <v>8.5</v>
          </cell>
        </row>
        <row r="391">
          <cell r="E391">
            <v>7.39</v>
          </cell>
        </row>
        <row r="392">
          <cell r="E392">
            <v>8.7899999999999991</v>
          </cell>
        </row>
        <row r="393">
          <cell r="E393">
            <v>11.25</v>
          </cell>
        </row>
        <row r="394">
          <cell r="E394">
            <v>12.39</v>
          </cell>
        </row>
        <row r="395">
          <cell r="E395">
            <v>14.74</v>
          </cell>
        </row>
        <row r="396">
          <cell r="E396">
            <v>18.850000000000001</v>
          </cell>
        </row>
        <row r="397">
          <cell r="E397">
            <v>1.1299999999999999</v>
          </cell>
        </row>
        <row r="398">
          <cell r="E398">
            <v>1.46</v>
          </cell>
        </row>
        <row r="399">
          <cell r="E399">
            <v>2.94</v>
          </cell>
        </row>
        <row r="400">
          <cell r="E400">
            <v>5.4</v>
          </cell>
        </row>
        <row r="401">
          <cell r="E401">
            <v>5.56</v>
          </cell>
        </row>
        <row r="402">
          <cell r="E402">
            <v>0.85</v>
          </cell>
        </row>
        <row r="403">
          <cell r="E403">
            <v>0.26</v>
          </cell>
        </row>
        <row r="404">
          <cell r="E404">
            <v>46.14</v>
          </cell>
        </row>
        <row r="405">
          <cell r="E405">
            <v>0.5</v>
          </cell>
        </row>
        <row r="406">
          <cell r="E406">
            <v>2.64</v>
          </cell>
        </row>
        <row r="407">
          <cell r="E407">
            <v>38.69</v>
          </cell>
        </row>
        <row r="408">
          <cell r="E408">
            <v>2.75</v>
          </cell>
        </row>
        <row r="409">
          <cell r="E409">
            <v>1.88</v>
          </cell>
        </row>
        <row r="410">
          <cell r="E410">
            <v>6.51</v>
          </cell>
        </row>
        <row r="411">
          <cell r="E411">
            <v>7.7</v>
          </cell>
        </row>
        <row r="412">
          <cell r="E412">
            <v>14.74</v>
          </cell>
        </row>
        <row r="413">
          <cell r="E413">
            <v>5.13</v>
          </cell>
        </row>
        <row r="414">
          <cell r="E414">
            <v>43.75</v>
          </cell>
        </row>
        <row r="415">
          <cell r="E415">
            <v>2.92</v>
          </cell>
        </row>
        <row r="416">
          <cell r="E416">
            <v>0.94</v>
          </cell>
        </row>
        <row r="417">
          <cell r="E417">
            <v>1.29</v>
          </cell>
        </row>
        <row r="418">
          <cell r="E418">
            <v>47.5</v>
          </cell>
        </row>
        <row r="419">
          <cell r="E419">
            <v>3.15</v>
          </cell>
        </row>
        <row r="420">
          <cell r="E420">
            <v>4.38</v>
          </cell>
        </row>
        <row r="421">
          <cell r="E421">
            <v>11.81</v>
          </cell>
        </row>
        <row r="422">
          <cell r="E422">
            <v>20.65</v>
          </cell>
        </row>
        <row r="423">
          <cell r="E423">
            <v>37.5</v>
          </cell>
        </row>
        <row r="424">
          <cell r="E424">
            <v>17.34</v>
          </cell>
        </row>
        <row r="425">
          <cell r="E425">
            <v>15</v>
          </cell>
        </row>
        <row r="426">
          <cell r="E426">
            <v>14.58</v>
          </cell>
        </row>
        <row r="427">
          <cell r="E427">
            <v>6.25</v>
          </cell>
        </row>
        <row r="428">
          <cell r="E428">
            <v>0.59</v>
          </cell>
        </row>
        <row r="429">
          <cell r="E429">
            <v>1.1299999999999999</v>
          </cell>
        </row>
        <row r="430">
          <cell r="E430">
            <v>5.59</v>
          </cell>
        </row>
        <row r="431">
          <cell r="E431">
            <v>3.94</v>
          </cell>
        </row>
        <row r="432">
          <cell r="E432">
            <v>0.85</v>
          </cell>
        </row>
        <row r="433">
          <cell r="E433">
            <v>1.78</v>
          </cell>
        </row>
        <row r="434">
          <cell r="E434">
            <v>111.31</v>
          </cell>
        </row>
        <row r="435">
          <cell r="E435">
            <v>175</v>
          </cell>
        </row>
        <row r="436">
          <cell r="E436">
            <v>39.21</v>
          </cell>
        </row>
        <row r="437">
          <cell r="E437">
            <v>9.7799999999999994</v>
          </cell>
        </row>
        <row r="438">
          <cell r="E438">
            <v>13.31</v>
          </cell>
        </row>
        <row r="439">
          <cell r="E439">
            <v>12.5</v>
          </cell>
        </row>
        <row r="440">
          <cell r="E440">
            <v>23.75</v>
          </cell>
        </row>
        <row r="443">
          <cell r="E443">
            <v>4.88</v>
          </cell>
        </row>
        <row r="444">
          <cell r="E444">
            <v>3.25</v>
          </cell>
        </row>
        <row r="445">
          <cell r="E445">
            <v>1.83</v>
          </cell>
        </row>
        <row r="446">
          <cell r="E446">
            <v>5</v>
          </cell>
        </row>
        <row r="447">
          <cell r="E447">
            <v>2.88</v>
          </cell>
        </row>
        <row r="448">
          <cell r="E448">
            <v>2.1800000000000002</v>
          </cell>
        </row>
        <row r="449">
          <cell r="E449">
            <v>7.7</v>
          </cell>
        </row>
        <row r="450">
          <cell r="E450">
            <v>3.43</v>
          </cell>
        </row>
        <row r="451">
          <cell r="E451">
            <v>3.99</v>
          </cell>
        </row>
        <row r="452">
          <cell r="E452">
            <v>1.45</v>
          </cell>
        </row>
        <row r="453">
          <cell r="E453">
            <v>2.5</v>
          </cell>
        </row>
        <row r="454">
          <cell r="E454">
            <v>0.91</v>
          </cell>
        </row>
        <row r="455">
          <cell r="E455">
            <v>4.4800000000000004</v>
          </cell>
        </row>
        <row r="456">
          <cell r="E456">
            <v>8.2899999999999991</v>
          </cell>
        </row>
        <row r="457">
          <cell r="E457">
            <v>15.93</v>
          </cell>
        </row>
        <row r="458">
          <cell r="E458">
            <v>1.75</v>
          </cell>
        </row>
        <row r="459">
          <cell r="E459">
            <v>36.58</v>
          </cell>
        </row>
        <row r="460">
          <cell r="E460">
            <v>6.88</v>
          </cell>
        </row>
        <row r="463">
          <cell r="E463">
            <v>6.93</v>
          </cell>
        </row>
        <row r="464">
          <cell r="E464">
            <v>31.25</v>
          </cell>
        </row>
        <row r="465">
          <cell r="E465">
            <v>30</v>
          </cell>
        </row>
        <row r="466">
          <cell r="E466">
            <v>27.63</v>
          </cell>
        </row>
        <row r="467">
          <cell r="E467">
            <v>6.05</v>
          </cell>
        </row>
        <row r="468">
          <cell r="E468">
            <v>15</v>
          </cell>
        </row>
        <row r="471">
          <cell r="E471">
            <v>16.38</v>
          </cell>
        </row>
        <row r="472">
          <cell r="E472">
            <v>53.75</v>
          </cell>
        </row>
        <row r="473">
          <cell r="E473">
            <v>68.75</v>
          </cell>
        </row>
        <row r="474">
          <cell r="E474">
            <v>94.71</v>
          </cell>
        </row>
        <row r="475">
          <cell r="E475">
            <v>116.38</v>
          </cell>
        </row>
        <row r="476">
          <cell r="E476">
            <v>52.38</v>
          </cell>
        </row>
        <row r="478">
          <cell r="E478">
            <v>137.63</v>
          </cell>
        </row>
        <row r="479">
          <cell r="E479">
            <v>97.69</v>
          </cell>
        </row>
        <row r="480">
          <cell r="E480">
            <v>112.5</v>
          </cell>
        </row>
        <row r="481">
          <cell r="E481">
            <v>117.11</v>
          </cell>
        </row>
        <row r="482">
          <cell r="E482">
            <v>12.63</v>
          </cell>
        </row>
        <row r="483">
          <cell r="E483">
            <v>20.88</v>
          </cell>
        </row>
        <row r="484">
          <cell r="E484">
            <v>156.88</v>
          </cell>
        </row>
        <row r="485">
          <cell r="E485">
            <v>62.5</v>
          </cell>
        </row>
        <row r="486">
          <cell r="E486">
            <v>83.13</v>
          </cell>
        </row>
        <row r="487">
          <cell r="E487">
            <v>176</v>
          </cell>
        </row>
        <row r="488">
          <cell r="E488">
            <v>11.38</v>
          </cell>
        </row>
        <row r="489">
          <cell r="E489">
            <v>8.75</v>
          </cell>
        </row>
        <row r="490">
          <cell r="E490">
            <v>17.5</v>
          </cell>
        </row>
        <row r="491">
          <cell r="E491">
            <v>7.5</v>
          </cell>
        </row>
        <row r="492">
          <cell r="E492">
            <v>11.43</v>
          </cell>
        </row>
        <row r="493">
          <cell r="E493">
            <v>11</v>
          </cell>
        </row>
        <row r="494">
          <cell r="E494">
            <v>8.75</v>
          </cell>
        </row>
        <row r="495">
          <cell r="E495">
            <v>37.5</v>
          </cell>
        </row>
        <row r="496">
          <cell r="E496">
            <v>16.25</v>
          </cell>
        </row>
        <row r="497">
          <cell r="E497">
            <v>50</v>
          </cell>
        </row>
        <row r="498">
          <cell r="E498">
            <v>56.25</v>
          </cell>
        </row>
        <row r="499">
          <cell r="E499">
            <v>55</v>
          </cell>
        </row>
        <row r="500">
          <cell r="E500">
            <v>150</v>
          </cell>
        </row>
        <row r="501">
          <cell r="E501">
            <v>122.13</v>
          </cell>
        </row>
        <row r="504">
          <cell r="E504">
            <v>78</v>
          </cell>
        </row>
        <row r="505">
          <cell r="E505">
            <v>105</v>
          </cell>
        </row>
        <row r="506">
          <cell r="E506">
            <v>118.75</v>
          </cell>
        </row>
        <row r="507">
          <cell r="E507">
            <v>25</v>
          </cell>
        </row>
        <row r="508">
          <cell r="E508">
            <v>22.5</v>
          </cell>
        </row>
        <row r="509">
          <cell r="E509">
            <v>31.25</v>
          </cell>
        </row>
        <row r="510">
          <cell r="E510">
            <v>35</v>
          </cell>
        </row>
        <row r="511">
          <cell r="E511">
            <v>37.5</v>
          </cell>
        </row>
        <row r="512">
          <cell r="E512">
            <v>17.5</v>
          </cell>
        </row>
        <row r="513">
          <cell r="E513">
            <v>17.5</v>
          </cell>
        </row>
        <row r="514">
          <cell r="E514">
            <v>18.75</v>
          </cell>
        </row>
        <row r="515">
          <cell r="E515">
            <v>28.75</v>
          </cell>
        </row>
        <row r="516">
          <cell r="E516">
            <v>15</v>
          </cell>
        </row>
        <row r="517">
          <cell r="E517">
            <v>8.1300000000000008</v>
          </cell>
        </row>
        <row r="518">
          <cell r="E518">
            <v>7</v>
          </cell>
        </row>
        <row r="519">
          <cell r="E519">
            <v>4.5</v>
          </cell>
        </row>
        <row r="520">
          <cell r="E520">
            <v>5.63</v>
          </cell>
        </row>
        <row r="521">
          <cell r="E521">
            <v>3.29</v>
          </cell>
        </row>
        <row r="522">
          <cell r="E522">
            <v>16.350000000000001</v>
          </cell>
        </row>
        <row r="525">
          <cell r="E525">
            <v>2.08</v>
          </cell>
        </row>
        <row r="529">
          <cell r="E529">
            <v>13.87</v>
          </cell>
        </row>
        <row r="530">
          <cell r="E530">
            <v>6.54</v>
          </cell>
        </row>
        <row r="531">
          <cell r="E531">
            <v>1.97</v>
          </cell>
        </row>
        <row r="532">
          <cell r="E532">
            <v>3.94</v>
          </cell>
        </row>
        <row r="533">
          <cell r="E533">
            <v>8.33</v>
          </cell>
        </row>
        <row r="534">
          <cell r="E534">
            <v>2.91</v>
          </cell>
        </row>
        <row r="535">
          <cell r="E535">
            <v>7.38</v>
          </cell>
        </row>
        <row r="536">
          <cell r="E536">
            <v>9.24</v>
          </cell>
        </row>
        <row r="537">
          <cell r="E537">
            <v>8.44</v>
          </cell>
        </row>
        <row r="538">
          <cell r="E538">
            <v>13.19</v>
          </cell>
        </row>
        <row r="539">
          <cell r="E539">
            <v>11.46</v>
          </cell>
        </row>
        <row r="540">
          <cell r="E540">
            <v>17.989999999999998</v>
          </cell>
        </row>
        <row r="541">
          <cell r="E541">
            <v>9.31</v>
          </cell>
        </row>
        <row r="542">
          <cell r="E542">
            <v>10.18</v>
          </cell>
        </row>
        <row r="543">
          <cell r="E543">
            <v>0.38</v>
          </cell>
        </row>
        <row r="545">
          <cell r="E545">
            <v>2.81</v>
          </cell>
        </row>
        <row r="546">
          <cell r="E546">
            <v>0.55000000000000004</v>
          </cell>
        </row>
        <row r="547">
          <cell r="E547">
            <v>3.75</v>
          </cell>
        </row>
        <row r="550">
          <cell r="E550">
            <v>4.87</v>
          </cell>
        </row>
        <row r="553">
          <cell r="E553" t="str">
            <v>c/bdi</v>
          </cell>
        </row>
        <row r="554">
          <cell r="E554">
            <v>61.41</v>
          </cell>
        </row>
        <row r="555">
          <cell r="E555">
            <v>84.1</v>
          </cell>
        </row>
        <row r="557">
          <cell r="E557">
            <v>40.159999999999997</v>
          </cell>
        </row>
        <row r="558">
          <cell r="E558">
            <v>53.91</v>
          </cell>
        </row>
        <row r="559">
          <cell r="E559">
            <v>102.04</v>
          </cell>
        </row>
        <row r="560">
          <cell r="E560">
            <v>129.54</v>
          </cell>
        </row>
        <row r="565">
          <cell r="E565">
            <v>2.5</v>
          </cell>
        </row>
        <row r="567">
          <cell r="E567" t="str">
            <v>c/bdi</v>
          </cell>
        </row>
        <row r="568">
          <cell r="E568">
            <v>0.19</v>
          </cell>
        </row>
        <row r="571">
          <cell r="E571">
            <v>0.25</v>
          </cell>
        </row>
        <row r="572">
          <cell r="E572">
            <v>1.93</v>
          </cell>
        </row>
        <row r="573">
          <cell r="E573">
            <v>7.5</v>
          </cell>
        </row>
        <row r="574">
          <cell r="E574">
            <v>15</v>
          </cell>
        </row>
        <row r="575">
          <cell r="E575">
            <v>13.75</v>
          </cell>
        </row>
        <row r="577">
          <cell r="E577">
            <v>1250.6099999999999</v>
          </cell>
        </row>
        <row r="578">
          <cell r="E578">
            <v>1250.3599999999999</v>
          </cell>
        </row>
        <row r="582">
          <cell r="E582">
            <v>3.03</v>
          </cell>
        </row>
        <row r="583">
          <cell r="E583">
            <v>1.74</v>
          </cell>
        </row>
        <row r="584">
          <cell r="E584">
            <v>94.79</v>
          </cell>
        </row>
        <row r="585">
          <cell r="E585">
            <v>286.49</v>
          </cell>
        </row>
        <row r="588">
          <cell r="E588">
            <v>188.75</v>
          </cell>
        </row>
        <row r="589">
          <cell r="E589">
            <v>53.65</v>
          </cell>
        </row>
        <row r="590">
          <cell r="E590">
            <v>1822.91</v>
          </cell>
        </row>
        <row r="591">
          <cell r="E591">
            <v>541.66</v>
          </cell>
        </row>
        <row r="592">
          <cell r="E592">
            <v>94.79</v>
          </cell>
        </row>
        <row r="595">
          <cell r="E595">
            <v>1050</v>
          </cell>
        </row>
        <row r="596">
          <cell r="E596">
            <v>22.5</v>
          </cell>
        </row>
        <row r="597">
          <cell r="E597">
            <v>1683.1</v>
          </cell>
        </row>
        <row r="602">
          <cell r="E602">
            <v>0.1</v>
          </cell>
        </row>
        <row r="603">
          <cell r="E603">
            <v>0.06</v>
          </cell>
        </row>
        <row r="604">
          <cell r="E604">
            <v>0.04</v>
          </cell>
        </row>
        <row r="605">
          <cell r="E605">
            <v>1.0900000000000001</v>
          </cell>
        </row>
        <row r="606">
          <cell r="E606">
            <v>0.63</v>
          </cell>
        </row>
        <row r="607">
          <cell r="E607">
            <v>0.54</v>
          </cell>
        </row>
        <row r="608">
          <cell r="E608">
            <v>600</v>
          </cell>
        </row>
        <row r="609">
          <cell r="E609">
            <v>0.75</v>
          </cell>
        </row>
        <row r="610">
          <cell r="E610">
            <v>187.5</v>
          </cell>
        </row>
        <row r="613">
          <cell r="E613">
            <v>4</v>
          </cell>
        </row>
        <row r="614">
          <cell r="E614">
            <v>27.55</v>
          </cell>
        </row>
        <row r="615">
          <cell r="E615">
            <v>1.1100000000000001</v>
          </cell>
        </row>
        <row r="616">
          <cell r="E616">
            <v>5</v>
          </cell>
        </row>
        <row r="617">
          <cell r="E617">
            <v>4.16</v>
          </cell>
        </row>
        <row r="618">
          <cell r="E618">
            <v>24.04</v>
          </cell>
        </row>
        <row r="619">
          <cell r="E619">
            <v>111.11</v>
          </cell>
        </row>
        <row r="620">
          <cell r="E620">
            <v>52.63</v>
          </cell>
        </row>
        <row r="621">
          <cell r="E621">
            <v>948</v>
          </cell>
        </row>
        <row r="622">
          <cell r="E622">
            <v>1190.67</v>
          </cell>
        </row>
        <row r="623">
          <cell r="E623">
            <v>96</v>
          </cell>
        </row>
        <row r="624">
          <cell r="E624">
            <v>201.33</v>
          </cell>
        </row>
        <row r="625">
          <cell r="E625">
            <v>75</v>
          </cell>
        </row>
        <row r="626">
          <cell r="E626">
            <v>177.33</v>
          </cell>
        </row>
        <row r="627">
          <cell r="E627">
            <v>402.67</v>
          </cell>
        </row>
        <row r="628">
          <cell r="E628">
            <v>333</v>
          </cell>
        </row>
        <row r="629">
          <cell r="E629">
            <v>333</v>
          </cell>
        </row>
        <row r="630">
          <cell r="E630">
            <v>183.15</v>
          </cell>
        </row>
        <row r="631">
          <cell r="E631">
            <v>1</v>
          </cell>
        </row>
        <row r="632">
          <cell r="E632">
            <v>1</v>
          </cell>
        </row>
        <row r="633">
          <cell r="E633">
            <v>1</v>
          </cell>
        </row>
        <row r="634">
          <cell r="E634">
            <v>125.33</v>
          </cell>
        </row>
        <row r="635">
          <cell r="E635">
            <v>201.33</v>
          </cell>
        </row>
        <row r="636">
          <cell r="E636">
            <v>214.67</v>
          </cell>
        </row>
        <row r="637">
          <cell r="E637">
            <v>201.33</v>
          </cell>
        </row>
        <row r="638">
          <cell r="E638">
            <v>201.33</v>
          </cell>
        </row>
        <row r="639">
          <cell r="E639">
            <v>201.33</v>
          </cell>
        </row>
        <row r="640">
          <cell r="E640">
            <v>201.33</v>
          </cell>
        </row>
        <row r="641">
          <cell r="E641">
            <v>201.33</v>
          </cell>
        </row>
        <row r="644">
          <cell r="E644">
            <v>9942.58</v>
          </cell>
        </row>
        <row r="645">
          <cell r="E645">
            <v>4339</v>
          </cell>
        </row>
        <row r="646">
          <cell r="E646">
            <v>4452</v>
          </cell>
        </row>
        <row r="647">
          <cell r="E647">
            <v>3644</v>
          </cell>
        </row>
        <row r="648">
          <cell r="E648">
            <v>3818</v>
          </cell>
        </row>
        <row r="651">
          <cell r="E651">
            <v>26.25</v>
          </cell>
        </row>
        <row r="652">
          <cell r="E652">
            <v>27.36</v>
          </cell>
        </row>
        <row r="653">
          <cell r="E653">
            <v>54.73</v>
          </cell>
        </row>
        <row r="654">
          <cell r="E654">
            <v>70.86</v>
          </cell>
        </row>
        <row r="655">
          <cell r="E655">
            <v>109.49</v>
          </cell>
        </row>
        <row r="656">
          <cell r="E656">
            <v>130.01</v>
          </cell>
        </row>
        <row r="657">
          <cell r="E657">
            <v>157.38</v>
          </cell>
        </row>
        <row r="658">
          <cell r="E658">
            <v>171.08</v>
          </cell>
        </row>
        <row r="659">
          <cell r="E659">
            <v>26.25</v>
          </cell>
        </row>
        <row r="660">
          <cell r="E660">
            <v>41.06</v>
          </cell>
        </row>
        <row r="661">
          <cell r="E661">
            <v>82.11</v>
          </cell>
        </row>
        <row r="662">
          <cell r="E662">
            <v>123.18</v>
          </cell>
        </row>
        <row r="663">
          <cell r="E663">
            <v>164.23</v>
          </cell>
        </row>
        <row r="664">
          <cell r="E664">
            <v>195</v>
          </cell>
        </row>
        <row r="665">
          <cell r="E665">
            <v>236.08</v>
          </cell>
        </row>
        <row r="666">
          <cell r="E666">
            <v>256.60000000000002</v>
          </cell>
        </row>
        <row r="667">
          <cell r="E667">
            <v>26.25</v>
          </cell>
        </row>
        <row r="668">
          <cell r="E668">
            <v>68.75</v>
          </cell>
        </row>
        <row r="669">
          <cell r="E669">
            <v>136.25</v>
          </cell>
        </row>
        <row r="670">
          <cell r="E670">
            <v>205</v>
          </cell>
        </row>
        <row r="671">
          <cell r="E671">
            <v>273.75</v>
          </cell>
        </row>
        <row r="672">
          <cell r="E672">
            <v>325</v>
          </cell>
        </row>
        <row r="673">
          <cell r="E673">
            <v>393.75</v>
          </cell>
        </row>
        <row r="674">
          <cell r="E674">
            <v>427.5</v>
          </cell>
        </row>
        <row r="675">
          <cell r="E675">
            <v>26.25</v>
          </cell>
        </row>
        <row r="676">
          <cell r="E676">
            <v>68.75</v>
          </cell>
        </row>
        <row r="677">
          <cell r="E677">
            <v>136.25</v>
          </cell>
        </row>
        <row r="678">
          <cell r="E678">
            <v>205</v>
          </cell>
        </row>
        <row r="679">
          <cell r="E679">
            <v>273.75</v>
          </cell>
        </row>
        <row r="680">
          <cell r="E680">
            <v>325</v>
          </cell>
        </row>
        <row r="681">
          <cell r="E681">
            <v>393.75</v>
          </cell>
        </row>
        <row r="682">
          <cell r="E682">
            <v>427.5</v>
          </cell>
        </row>
        <row r="683">
          <cell r="E683">
            <v>24.98</v>
          </cell>
        </row>
        <row r="684">
          <cell r="E684">
            <v>187.34</v>
          </cell>
        </row>
        <row r="685">
          <cell r="E685">
            <v>3.33</v>
          </cell>
        </row>
        <row r="686">
          <cell r="E686">
            <v>3.33</v>
          </cell>
        </row>
        <row r="687">
          <cell r="E687">
            <v>3.33</v>
          </cell>
        </row>
        <row r="688">
          <cell r="E688">
            <v>3.75</v>
          </cell>
        </row>
        <row r="689">
          <cell r="E689">
            <v>3.75</v>
          </cell>
        </row>
        <row r="690">
          <cell r="E690">
            <v>6.25</v>
          </cell>
        </row>
        <row r="691">
          <cell r="E691">
            <v>6.25</v>
          </cell>
        </row>
        <row r="694">
          <cell r="E694">
            <v>3.75</v>
          </cell>
        </row>
        <row r="695">
          <cell r="E695">
            <v>1000</v>
          </cell>
        </row>
        <row r="696">
          <cell r="E696">
            <v>0.38</v>
          </cell>
        </row>
        <row r="697">
          <cell r="E697">
            <v>2.5</v>
          </cell>
        </row>
        <row r="698">
          <cell r="E698">
            <v>150</v>
          </cell>
        </row>
        <row r="699">
          <cell r="E699">
            <v>201.93</v>
          </cell>
        </row>
        <row r="700">
          <cell r="E700">
            <v>1000</v>
          </cell>
        </row>
        <row r="701">
          <cell r="E701">
            <v>27.5</v>
          </cell>
        </row>
        <row r="702">
          <cell r="E702">
            <v>125</v>
          </cell>
        </row>
        <row r="703">
          <cell r="E703">
            <v>262.5</v>
          </cell>
        </row>
        <row r="706">
          <cell r="E706">
            <v>2.11</v>
          </cell>
        </row>
        <row r="707">
          <cell r="E707">
            <v>47.5</v>
          </cell>
        </row>
        <row r="708">
          <cell r="E708">
            <v>37.5</v>
          </cell>
        </row>
        <row r="709">
          <cell r="E709">
            <v>21.25</v>
          </cell>
        </row>
        <row r="710">
          <cell r="E710">
            <v>375</v>
          </cell>
        </row>
        <row r="711">
          <cell r="E711">
            <v>343.75</v>
          </cell>
        </row>
        <row r="712">
          <cell r="E712">
            <v>312.5</v>
          </cell>
        </row>
        <row r="713">
          <cell r="E713">
            <v>87.63</v>
          </cell>
        </row>
        <row r="714">
          <cell r="E714">
            <v>0.57999999999999996</v>
          </cell>
        </row>
        <row r="715">
          <cell r="E715">
            <v>0.57999999999999996</v>
          </cell>
        </row>
        <row r="716">
          <cell r="E716">
            <v>0.57999999999999996</v>
          </cell>
        </row>
        <row r="718">
          <cell r="E718">
            <v>0.57999999999999996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F10">
            <v>0.8</v>
          </cell>
        </row>
        <row r="12">
          <cell r="A12">
            <v>2.11</v>
          </cell>
          <cell r="F12">
            <v>0.1</v>
          </cell>
        </row>
        <row r="13">
          <cell r="A13">
            <v>2.59</v>
          </cell>
        </row>
        <row r="14">
          <cell r="A14">
            <v>0.63</v>
          </cell>
        </row>
        <row r="15">
          <cell r="A15">
            <v>2.2000000000000002</v>
          </cell>
        </row>
        <row r="16">
          <cell r="A16">
            <v>0.5</v>
          </cell>
          <cell r="F16">
            <v>0.2</v>
          </cell>
        </row>
        <row r="21">
          <cell r="N21">
            <v>290.38437181507879</v>
          </cell>
          <cell r="P21">
            <v>85.459371065078784</v>
          </cell>
        </row>
        <row r="22">
          <cell r="N22">
            <v>133.60474754067704</v>
          </cell>
          <cell r="P22">
            <v>42.139747790677049</v>
          </cell>
        </row>
        <row r="23">
          <cell r="N23">
            <v>114.1515373339458</v>
          </cell>
          <cell r="P23">
            <v>37.80778673394579</v>
          </cell>
        </row>
        <row r="24">
          <cell r="N24">
            <v>153.23522288742194</v>
          </cell>
          <cell r="P24">
            <v>45.027722887421973</v>
          </cell>
        </row>
        <row r="25">
          <cell r="N25">
            <v>102.40333679045592</v>
          </cell>
          <cell r="P25">
            <v>32.031836540455927</v>
          </cell>
        </row>
        <row r="26">
          <cell r="N26">
            <v>94.164194901878531</v>
          </cell>
          <cell r="P26">
            <v>25.177588562592817</v>
          </cell>
        </row>
        <row r="27">
          <cell r="N27">
            <v>64.848834786054383</v>
          </cell>
          <cell r="P27">
            <v>21.535692089625812</v>
          </cell>
        </row>
        <row r="28">
          <cell r="N28">
            <v>40.577919612318155</v>
          </cell>
          <cell r="P28">
            <v>16.072847380175304</v>
          </cell>
        </row>
        <row r="29">
          <cell r="N29">
            <v>94.580279728142301</v>
          </cell>
          <cell r="P29">
            <v>19.714743853142309</v>
          </cell>
        </row>
        <row r="30">
          <cell r="N30">
            <v>1.016992142649882</v>
          </cell>
          <cell r="P30">
            <v>0.74355448639988198</v>
          </cell>
        </row>
        <row r="31">
          <cell r="N31">
            <v>73.830445761869171</v>
          </cell>
          <cell r="P31">
            <v>17.10794476186917</v>
          </cell>
        </row>
        <row r="32">
          <cell r="N32">
            <v>86.355168164530241</v>
          </cell>
        </row>
        <row r="33">
          <cell r="N33">
            <v>114.96516305045743</v>
          </cell>
          <cell r="P33">
            <v>21.152829300457448</v>
          </cell>
        </row>
        <row r="34">
          <cell r="N34">
            <v>90.788342298191594</v>
          </cell>
          <cell r="P34">
            <v>20.389007923191585</v>
          </cell>
        </row>
        <row r="35">
          <cell r="N35">
            <v>68.035766453577878</v>
          </cell>
          <cell r="P35">
            <v>19.625183745244541</v>
          </cell>
        </row>
        <row r="36">
          <cell r="N36">
            <v>11.570883307907778</v>
          </cell>
          <cell r="P36">
            <v>8.7771321079077786</v>
          </cell>
        </row>
        <row r="37">
          <cell r="N37">
            <v>95.350129098237545</v>
          </cell>
          <cell r="P37">
            <v>21.635128098237537</v>
          </cell>
        </row>
        <row r="38">
          <cell r="N38">
            <v>87.837742953866439</v>
          </cell>
          <cell r="P38">
            <v>17.396741953866435</v>
          </cell>
        </row>
        <row r="39">
          <cell r="N39">
            <v>9.4804934293339596</v>
          </cell>
          <cell r="P39">
            <v>8.4367777348895139</v>
          </cell>
        </row>
        <row r="40">
          <cell r="N40">
            <v>9.8250963185466489</v>
          </cell>
          <cell r="P40">
            <v>8.3072829435466495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ronogr"/>
      <sheetName val="Venda"/>
      <sheetName val="Custo"/>
      <sheetName val="Composições"/>
      <sheetName val="Comp aux"/>
      <sheetName val="Insumos"/>
      <sheetName val="Instalações"/>
      <sheetName val="BDI"/>
      <sheetName val="LS Com aliment e vale transp"/>
      <sheetName val="Demonstra L.S."/>
      <sheetName val="Jornada"/>
      <sheetName val="Composiçõ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OSIÇÃO TP 15"/>
      <sheetName val="INSUMOS"/>
    </sheetNames>
    <sheetDataSet>
      <sheetData sheetId="0"/>
      <sheetData sheetId="1" refreshError="1">
        <row r="18">
          <cell r="C18">
            <v>2.2999999999999998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OCAÇÃO"/>
      <sheetName val="FUNDAÇÕES"/>
      <sheetName val="ESTRUTURA"/>
      <sheetName val="ALVENARIA"/>
      <sheetName val="PAVIMENTAÇÃO"/>
      <sheetName val="REVESTIMENTO"/>
      <sheetName val="ESQUADRIAS"/>
      <sheetName val="COBERTURA TERMOACUSTICA"/>
      <sheetName val="COBERTURA ACESS"/>
      <sheetName val="COBERTURA"/>
      <sheetName val="PINTURA"/>
      <sheetName val="DIVERSOS"/>
      <sheetName val="INST_ELET"/>
      <sheetName val="INST_CABEAMENTO"/>
      <sheetName val="Plan1"/>
    </sheetNames>
    <sheetDataSet>
      <sheetData sheetId="0"/>
      <sheetData sheetId="1" refreshError="1">
        <row r="48">
          <cell r="E48">
            <v>8.09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sumos _não imprimir_"/>
      <sheetName val="Capa"/>
      <sheetName val="Quantitativos"/>
      <sheetName val="Orçamento"/>
      <sheetName val="Composições"/>
      <sheetName val="Cronograma"/>
      <sheetName val="Insumos (não imprimir)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>
        <row r="2">
          <cell r="C2">
            <v>126</v>
          </cell>
        </row>
        <row r="3">
          <cell r="C3">
            <v>30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sumo-OK"/>
      <sheetName val="elétrica-alta-OK"/>
      <sheetName val="COMP ELÉTRICA ALTA-OK"/>
      <sheetName val="elétrica-baixa-OK"/>
      <sheetName val="COMP.ELÉTRICA BAIXA"/>
      <sheetName val="lógica-ok"/>
      <sheetName val="COMP.LÓGICA"/>
      <sheetName val="som-ok"/>
      <sheetName val="COMP SOM"/>
      <sheetName val="incêndio-ok"/>
      <sheetName val="COMP INCÊNDIO"/>
      <sheetName val="spda-ok"/>
      <sheetName val="COMP SPDA"/>
      <sheetName val="hidráulica-ok"/>
      <sheetName val="COMP HIDRAULICA"/>
      <sheetName val="sanit-dren-ok"/>
      <sheetName val="COMP. SANITÁRIA"/>
      <sheetName val="Drenagem Pluvial-ok"/>
      <sheetName val="COMP DRENAGEM"/>
      <sheetName val="climatização-ok"/>
      <sheetName val="COMP CLIMATIZAÇÃO"/>
      <sheetName val="GLP"/>
      <sheetName val="COMP GL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E9">
            <v>3.66</v>
          </cell>
        </row>
        <row r="36">
          <cell r="E36">
            <v>12.94</v>
          </cell>
        </row>
        <row r="45">
          <cell r="E45">
            <v>22.79</v>
          </cell>
        </row>
        <row r="54">
          <cell r="E54">
            <v>33.880000000000003</v>
          </cell>
        </row>
        <row r="63">
          <cell r="E63">
            <v>44.57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view="pageBreakPreview" topLeftCell="A16" zoomScaleNormal="100" zoomScaleSheetLayoutView="100" workbookViewId="0">
      <selection activeCell="K30" sqref="K30"/>
    </sheetView>
  </sheetViews>
  <sheetFormatPr defaultColWidth="8.85546875" defaultRowHeight="12.75"/>
  <cols>
    <col min="1" max="2" width="13.42578125" style="1" customWidth="1"/>
    <col min="3" max="3" width="9.28515625" style="1" customWidth="1"/>
    <col min="4" max="4" width="52" style="6" customWidth="1"/>
    <col min="5" max="5" width="5.42578125" style="1" bestFit="1" customWidth="1"/>
    <col min="6" max="6" width="7.140625" style="1" customWidth="1"/>
    <col min="7" max="7" width="8.28515625" style="1" customWidth="1"/>
    <col min="8" max="8" width="8.7109375" style="1" bestFit="1" customWidth="1"/>
    <col min="9" max="9" width="8.85546875" style="1"/>
    <col min="10" max="10" width="10.140625" style="1" bestFit="1" customWidth="1"/>
    <col min="11" max="11" width="13.42578125" style="1" bestFit="1" customWidth="1"/>
    <col min="12" max="16384" width="8.85546875" style="1"/>
  </cols>
  <sheetData>
    <row r="1" spans="1:15" ht="19.149999999999999" customHeight="1">
      <c r="A1" s="54"/>
      <c r="B1" s="55"/>
      <c r="C1" s="55"/>
      <c r="D1" s="56" t="s">
        <v>31</v>
      </c>
      <c r="E1" s="57"/>
      <c r="F1" s="58"/>
      <c r="G1" s="59"/>
      <c r="H1" s="60"/>
      <c r="I1"/>
      <c r="J1"/>
      <c r="K1"/>
      <c r="L1"/>
      <c r="M1"/>
      <c r="N1"/>
      <c r="O1"/>
    </row>
    <row r="2" spans="1:15" ht="18.600000000000001" customHeight="1">
      <c r="A2" s="61"/>
      <c r="B2" s="46"/>
      <c r="C2" s="46"/>
      <c r="D2" s="47" t="s">
        <v>32</v>
      </c>
      <c r="E2" s="62"/>
      <c r="F2" s="48"/>
      <c r="G2" s="49"/>
      <c r="H2" s="63"/>
      <c r="I2"/>
      <c r="J2"/>
      <c r="K2"/>
      <c r="L2"/>
      <c r="M2"/>
      <c r="N2"/>
      <c r="O2"/>
    </row>
    <row r="3" spans="1:15" ht="21" customHeight="1">
      <c r="A3" s="64"/>
      <c r="B3" s="50"/>
      <c r="C3" s="50"/>
      <c r="D3" s="51" t="s">
        <v>33</v>
      </c>
      <c r="E3" s="65"/>
      <c r="F3" s="52"/>
      <c r="G3" s="53"/>
      <c r="H3" s="66"/>
      <c r="I3"/>
      <c r="J3"/>
      <c r="K3"/>
      <c r="L3"/>
      <c r="M3"/>
      <c r="N3"/>
      <c r="O3"/>
    </row>
    <row r="4" spans="1:15" ht="7.9" customHeight="1"/>
    <row r="5" spans="1:15" ht="31.15" customHeight="1">
      <c r="A5" s="207" t="s">
        <v>95</v>
      </c>
      <c r="B5" s="208"/>
      <c r="C5" s="208"/>
      <c r="D5" s="208"/>
      <c r="E5" s="208"/>
      <c r="F5" s="208"/>
      <c r="G5" s="208"/>
      <c r="H5" s="209"/>
    </row>
    <row r="6" spans="1:15" ht="15.75">
      <c r="A6" s="207" t="s">
        <v>21</v>
      </c>
      <c r="B6" s="208"/>
      <c r="C6" s="208"/>
      <c r="D6" s="208"/>
      <c r="E6" s="208"/>
      <c r="F6" s="208"/>
      <c r="G6" s="208"/>
      <c r="H6" s="209"/>
    </row>
    <row r="7" spans="1:15" ht="15.75">
      <c r="A7" s="207" t="s">
        <v>28</v>
      </c>
      <c r="B7" s="208"/>
      <c r="C7" s="208"/>
      <c r="D7" s="208"/>
      <c r="E7" s="208"/>
      <c r="F7" s="208"/>
      <c r="G7" s="208"/>
      <c r="H7" s="209"/>
    </row>
    <row r="8" spans="1:15" ht="15.75">
      <c r="A8" s="207" t="s">
        <v>20</v>
      </c>
      <c r="B8" s="208"/>
      <c r="C8" s="208"/>
      <c r="D8" s="208"/>
      <c r="E8" s="208"/>
      <c r="F8" s="208"/>
      <c r="G8" s="208"/>
      <c r="H8" s="209"/>
    </row>
    <row r="9" spans="1:15" ht="7.15" customHeight="1">
      <c r="A9" s="210"/>
      <c r="B9" s="211"/>
      <c r="C9" s="211"/>
      <c r="D9" s="211"/>
      <c r="E9" s="211"/>
      <c r="F9" s="211"/>
      <c r="G9" s="211"/>
      <c r="H9" s="212"/>
    </row>
    <row r="10" spans="1:15">
      <c r="A10" s="8" t="s">
        <v>2</v>
      </c>
      <c r="B10" s="8" t="s">
        <v>35</v>
      </c>
      <c r="C10" s="8" t="s">
        <v>36</v>
      </c>
      <c r="D10" s="9" t="s">
        <v>13</v>
      </c>
      <c r="E10" s="8" t="s">
        <v>10</v>
      </c>
      <c r="F10" s="67" t="s">
        <v>0</v>
      </c>
      <c r="G10" s="8" t="s">
        <v>14</v>
      </c>
      <c r="H10" s="8" t="s">
        <v>15</v>
      </c>
    </row>
    <row r="11" spans="1:15">
      <c r="A11" s="10"/>
      <c r="B11" s="10"/>
      <c r="C11" s="8"/>
      <c r="D11" s="9" t="s">
        <v>34</v>
      </c>
      <c r="E11" s="8"/>
      <c r="F11" s="67"/>
      <c r="G11" s="8"/>
      <c r="H11" s="8"/>
      <c r="K11" s="2"/>
    </row>
    <row r="12" spans="1:15" ht="24">
      <c r="A12" s="11">
        <v>1</v>
      </c>
      <c r="B12" s="11" t="s">
        <v>50</v>
      </c>
      <c r="C12" s="45"/>
      <c r="D12" s="12" t="s">
        <v>22</v>
      </c>
      <c r="E12" s="13" t="s">
        <v>1</v>
      </c>
      <c r="F12" s="15">
        <v>5</v>
      </c>
      <c r="G12" s="15">
        <v>397.39</v>
      </c>
      <c r="H12" s="15">
        <f t="shared" ref="H12:H13" si="0">G12*F12</f>
        <v>1986.9499999999998</v>
      </c>
    </row>
    <row r="13" spans="1:15" ht="24">
      <c r="A13" s="16">
        <f t="shared" ref="A13:A25" si="1">A12+1</f>
        <v>2</v>
      </c>
      <c r="B13" s="16" t="s">
        <v>51</v>
      </c>
      <c r="C13" s="16" t="s">
        <v>69</v>
      </c>
      <c r="D13" s="17" t="s">
        <v>6</v>
      </c>
      <c r="E13" s="16" t="s">
        <v>1</v>
      </c>
      <c r="F13" s="18">
        <v>160</v>
      </c>
      <c r="G13" s="15">
        <v>360.58</v>
      </c>
      <c r="H13" s="15">
        <f t="shared" si="0"/>
        <v>57692.799999999996</v>
      </c>
      <c r="J13" s="3"/>
      <c r="K13" s="1">
        <v>94621473</v>
      </c>
    </row>
    <row r="14" spans="1:15">
      <c r="A14" s="16">
        <f t="shared" si="1"/>
        <v>3</v>
      </c>
      <c r="B14" s="16" t="s">
        <v>51</v>
      </c>
      <c r="C14" s="16">
        <v>72253</v>
      </c>
      <c r="D14" s="17" t="s">
        <v>17</v>
      </c>
      <c r="E14" s="16" t="s">
        <v>1</v>
      </c>
      <c r="F14" s="19">
        <v>10</v>
      </c>
      <c r="G14" s="15">
        <v>18.66</v>
      </c>
      <c r="H14" s="15">
        <f t="shared" ref="H14:H20" si="2">G14*F14</f>
        <v>186.6</v>
      </c>
    </row>
    <row r="15" spans="1:15">
      <c r="A15" s="16">
        <f t="shared" si="1"/>
        <v>4</v>
      </c>
      <c r="B15" s="16" t="s">
        <v>37</v>
      </c>
      <c r="C15" s="16" t="s">
        <v>52</v>
      </c>
      <c r="D15" s="17" t="s">
        <v>29</v>
      </c>
      <c r="E15" s="16" t="s">
        <v>16</v>
      </c>
      <c r="F15" s="20">
        <v>1</v>
      </c>
      <c r="G15" s="15">
        <v>7.15</v>
      </c>
      <c r="H15" s="15">
        <f t="shared" si="2"/>
        <v>7.15</v>
      </c>
    </row>
    <row r="16" spans="1:15">
      <c r="A16" s="16">
        <f t="shared" si="1"/>
        <v>5</v>
      </c>
      <c r="B16" s="16" t="s">
        <v>37</v>
      </c>
      <c r="C16" s="16">
        <v>858</v>
      </c>
      <c r="D16" s="17" t="s">
        <v>30</v>
      </c>
      <c r="E16" s="16" t="s">
        <v>16</v>
      </c>
      <c r="F16" s="20">
        <v>3</v>
      </c>
      <c r="G16" s="15">
        <v>15.34</v>
      </c>
      <c r="H16" s="15">
        <f t="shared" si="2"/>
        <v>46.019999999999996</v>
      </c>
    </row>
    <row r="17" spans="1:11" ht="24">
      <c r="A17" s="16">
        <f t="shared" si="1"/>
        <v>6</v>
      </c>
      <c r="B17" s="16" t="s">
        <v>53</v>
      </c>
      <c r="C17" s="16">
        <v>10433</v>
      </c>
      <c r="D17" s="17" t="s">
        <v>7</v>
      </c>
      <c r="E17" s="16" t="s">
        <v>16</v>
      </c>
      <c r="F17" s="15">
        <v>1</v>
      </c>
      <c r="G17" s="15">
        <v>1865.75</v>
      </c>
      <c r="H17" s="15">
        <f t="shared" si="2"/>
        <v>1865.75</v>
      </c>
    </row>
    <row r="18" spans="1:11">
      <c r="A18" s="16">
        <f t="shared" si="1"/>
        <v>7</v>
      </c>
      <c r="B18" s="16" t="s">
        <v>53</v>
      </c>
      <c r="C18" s="16">
        <v>8620</v>
      </c>
      <c r="D18" s="17" t="s">
        <v>4</v>
      </c>
      <c r="E18" s="16" t="s">
        <v>16</v>
      </c>
      <c r="F18" s="15">
        <v>1</v>
      </c>
      <c r="G18" s="15">
        <v>2908.75</v>
      </c>
      <c r="H18" s="15">
        <f t="shared" si="2"/>
        <v>2908.75</v>
      </c>
    </row>
    <row r="19" spans="1:11" ht="36">
      <c r="A19" s="16">
        <f t="shared" si="1"/>
        <v>8</v>
      </c>
      <c r="B19" s="16" t="s">
        <v>53</v>
      </c>
      <c r="C19" s="16">
        <v>8936</v>
      </c>
      <c r="D19" s="17" t="s">
        <v>19</v>
      </c>
      <c r="E19" s="16" t="s">
        <v>16</v>
      </c>
      <c r="F19" s="18">
        <v>1</v>
      </c>
      <c r="G19" s="15">
        <v>26441.200000000001</v>
      </c>
      <c r="H19" s="15">
        <f t="shared" si="2"/>
        <v>26441.200000000001</v>
      </c>
      <c r="K19" s="1">
        <v>37.71</v>
      </c>
    </row>
    <row r="20" spans="1:11">
      <c r="A20" s="16">
        <f t="shared" si="1"/>
        <v>9</v>
      </c>
      <c r="B20" s="16" t="s">
        <v>37</v>
      </c>
      <c r="C20" s="16" t="s">
        <v>70</v>
      </c>
      <c r="D20" s="17" t="s">
        <v>23</v>
      </c>
      <c r="E20" s="16" t="s">
        <v>16</v>
      </c>
      <c r="F20" s="19">
        <v>1</v>
      </c>
      <c r="G20" s="14">
        <v>17.100000000000001</v>
      </c>
      <c r="H20" s="15">
        <f t="shared" si="2"/>
        <v>17.100000000000001</v>
      </c>
      <c r="K20" s="1">
        <v>18.89</v>
      </c>
    </row>
    <row r="21" spans="1:11">
      <c r="A21" s="16">
        <f t="shared" si="1"/>
        <v>10</v>
      </c>
      <c r="B21" s="16" t="s">
        <v>37</v>
      </c>
      <c r="C21" s="16" t="s">
        <v>67</v>
      </c>
      <c r="D21" s="17" t="s">
        <v>8</v>
      </c>
      <c r="E21" s="16" t="s">
        <v>16</v>
      </c>
      <c r="F21" s="18">
        <v>2</v>
      </c>
      <c r="G21" s="15">
        <v>218.79</v>
      </c>
      <c r="H21" s="15">
        <f t="shared" ref="H21:H25" si="3">G21*F21</f>
        <v>437.58</v>
      </c>
      <c r="K21" s="1">
        <v>31.4</v>
      </c>
    </row>
    <row r="22" spans="1:11">
      <c r="A22" s="16">
        <f t="shared" si="1"/>
        <v>11</v>
      </c>
      <c r="B22" s="16" t="s">
        <v>53</v>
      </c>
      <c r="C22" s="16" t="s">
        <v>54</v>
      </c>
      <c r="D22" s="17" t="s">
        <v>5</v>
      </c>
      <c r="E22" s="16" t="s">
        <v>16</v>
      </c>
      <c r="F22" s="18">
        <v>3</v>
      </c>
      <c r="G22" s="15">
        <f>16.36+133.7</f>
        <v>150.06</v>
      </c>
      <c r="H22" s="15">
        <f t="shared" si="3"/>
        <v>450.18</v>
      </c>
      <c r="K22" s="1">
        <f>SUM(K19:K21)</f>
        <v>88</v>
      </c>
    </row>
    <row r="23" spans="1:11" ht="24">
      <c r="A23" s="16">
        <f t="shared" si="1"/>
        <v>12</v>
      </c>
      <c r="B23" s="16" t="s">
        <v>53</v>
      </c>
      <c r="C23" s="16"/>
      <c r="D23" s="17" t="s">
        <v>66</v>
      </c>
      <c r="E23" s="16" t="s">
        <v>68</v>
      </c>
      <c r="F23" s="18">
        <v>3.5</v>
      </c>
      <c r="G23" s="15">
        <v>28.41</v>
      </c>
      <c r="H23" s="15">
        <f t="shared" si="3"/>
        <v>99.435000000000002</v>
      </c>
    </row>
    <row r="24" spans="1:11" ht="24">
      <c r="A24" s="16">
        <f t="shared" si="1"/>
        <v>13</v>
      </c>
      <c r="B24" s="16" t="s">
        <v>37</v>
      </c>
      <c r="C24" s="16" t="s">
        <v>55</v>
      </c>
      <c r="D24" s="17" t="s">
        <v>27</v>
      </c>
      <c r="E24" s="16" t="s">
        <v>16</v>
      </c>
      <c r="F24" s="18">
        <v>11</v>
      </c>
      <c r="G24" s="15">
        <v>51.75</v>
      </c>
      <c r="H24" s="15">
        <f t="shared" si="3"/>
        <v>569.25</v>
      </c>
    </row>
    <row r="25" spans="1:11" ht="36">
      <c r="A25" s="16">
        <f t="shared" si="1"/>
        <v>14</v>
      </c>
      <c r="B25" s="16" t="s">
        <v>51</v>
      </c>
      <c r="C25" s="16" t="s">
        <v>56</v>
      </c>
      <c r="D25" s="17" t="s">
        <v>3</v>
      </c>
      <c r="E25" s="16" t="s">
        <v>16</v>
      </c>
      <c r="F25" s="19">
        <v>1</v>
      </c>
      <c r="G25" s="14">
        <v>58355.040000000001</v>
      </c>
      <c r="H25" s="15">
        <f t="shared" si="3"/>
        <v>58355.040000000001</v>
      </c>
    </row>
    <row r="26" spans="1:11">
      <c r="A26" s="21"/>
      <c r="B26" s="43"/>
      <c r="C26" s="43"/>
      <c r="D26" s="22" t="s">
        <v>18</v>
      </c>
      <c r="E26" s="23"/>
      <c r="F26" s="25"/>
      <c r="G26" s="24"/>
      <c r="H26" s="26">
        <f>SUM(H12:H25)</f>
        <v>151063.80499999999</v>
      </c>
    </row>
    <row r="27" spans="1:11" s="4" customFormat="1">
      <c r="A27" s="27"/>
      <c r="B27" s="44"/>
      <c r="C27" s="44"/>
      <c r="D27" s="28"/>
      <c r="E27" s="29"/>
      <c r="F27" s="30"/>
      <c r="G27" s="30"/>
      <c r="H27" s="30"/>
    </row>
    <row r="28" spans="1:11">
      <c r="A28" s="31"/>
      <c r="B28" s="31"/>
      <c r="C28" s="31"/>
      <c r="D28" s="31" t="s">
        <v>9</v>
      </c>
      <c r="E28" s="31"/>
      <c r="F28" s="32"/>
      <c r="G28" s="33"/>
      <c r="H28" s="33"/>
    </row>
    <row r="29" spans="1:11" ht="48">
      <c r="A29" s="16">
        <v>1</v>
      </c>
      <c r="B29" s="45" t="s">
        <v>80</v>
      </c>
      <c r="C29" s="16"/>
      <c r="D29" s="17" t="s">
        <v>72</v>
      </c>
      <c r="E29" s="16" t="s">
        <v>10</v>
      </c>
      <c r="F29" s="19">
        <v>1</v>
      </c>
      <c r="G29" s="14">
        <v>7298.1</v>
      </c>
      <c r="H29" s="15">
        <f t="shared" ref="H29" si="4">G29*F29</f>
        <v>7298.1</v>
      </c>
      <c r="K29" s="1">
        <f>+H29/H36</f>
        <v>3.8372145718510393E-2</v>
      </c>
    </row>
    <row r="30" spans="1:11">
      <c r="A30" s="34"/>
      <c r="B30" s="34"/>
      <c r="C30" s="34"/>
      <c r="D30" s="35" t="s">
        <v>11</v>
      </c>
      <c r="E30" s="36"/>
      <c r="F30" s="38"/>
      <c r="G30" s="37"/>
      <c r="H30" s="37">
        <f>SUM(H29:H29)</f>
        <v>7298.1</v>
      </c>
    </row>
    <row r="31" spans="1:11">
      <c r="A31" s="39"/>
      <c r="B31" s="39"/>
      <c r="C31" s="39"/>
      <c r="D31" s="40"/>
      <c r="E31" s="39"/>
      <c r="F31" s="42"/>
      <c r="G31" s="41"/>
      <c r="H31" s="41"/>
    </row>
    <row r="32" spans="1:11">
      <c r="A32" s="39"/>
      <c r="B32" s="39"/>
      <c r="C32" s="39"/>
      <c r="D32" s="214" t="s">
        <v>12</v>
      </c>
      <c r="E32" s="214"/>
      <c r="F32" s="214"/>
      <c r="G32" s="214"/>
      <c r="H32" s="37">
        <f>H26</f>
        <v>151063.80499999999</v>
      </c>
    </row>
    <row r="33" spans="1:8">
      <c r="A33" s="39"/>
      <c r="B33" s="39"/>
      <c r="C33" s="39"/>
      <c r="D33" s="214" t="s">
        <v>9</v>
      </c>
      <c r="E33" s="214"/>
      <c r="F33" s="214"/>
      <c r="G33" s="214"/>
      <c r="H33" s="37">
        <f>H30</f>
        <v>7298.1</v>
      </c>
    </row>
    <row r="34" spans="1:8">
      <c r="A34" s="39"/>
      <c r="B34" s="39"/>
      <c r="C34" s="39"/>
      <c r="D34" s="214" t="s">
        <v>24</v>
      </c>
      <c r="E34" s="214"/>
      <c r="F34" s="214"/>
      <c r="G34" s="214"/>
      <c r="H34" s="37">
        <f>SUM(H32:H33)</f>
        <v>158361.905</v>
      </c>
    </row>
    <row r="35" spans="1:8">
      <c r="A35" s="39"/>
      <c r="B35" s="39"/>
      <c r="C35" s="39"/>
      <c r="D35" s="215" t="s">
        <v>26</v>
      </c>
      <c r="E35" s="215"/>
      <c r="F35" s="215"/>
      <c r="G35" s="215"/>
      <c r="H35" s="37">
        <f>H34*0.201</f>
        <v>31830.742905000003</v>
      </c>
    </row>
    <row r="36" spans="1:8">
      <c r="A36" s="39"/>
      <c r="B36" s="39"/>
      <c r="C36" s="39"/>
      <c r="D36" s="215" t="s">
        <v>25</v>
      </c>
      <c r="E36" s="215"/>
      <c r="F36" s="215"/>
      <c r="G36" s="215"/>
      <c r="H36" s="37">
        <f>H35+H34</f>
        <v>190192.64790499999</v>
      </c>
    </row>
    <row r="37" spans="1:8">
      <c r="A37" s="5"/>
      <c r="B37" s="5"/>
      <c r="C37" s="5"/>
      <c r="E37" s="5"/>
      <c r="G37" s="7"/>
      <c r="H37" s="7"/>
    </row>
    <row r="38" spans="1:8" ht="27.6" customHeight="1">
      <c r="A38" s="213" t="s">
        <v>81</v>
      </c>
      <c r="B38" s="213"/>
      <c r="C38" s="213"/>
      <c r="D38" s="213"/>
      <c r="E38" s="213"/>
      <c r="F38" s="213"/>
      <c r="G38" s="213"/>
      <c r="H38" s="213"/>
    </row>
    <row r="39" spans="1:8" ht="25.9" customHeight="1">
      <c r="A39" s="204" t="s">
        <v>96</v>
      </c>
      <c r="B39" s="205"/>
      <c r="C39" s="205"/>
      <c r="D39" s="205"/>
      <c r="E39" s="205"/>
      <c r="F39" s="205"/>
      <c r="G39" s="205"/>
      <c r="H39" s="206"/>
    </row>
    <row r="40" spans="1:8">
      <c r="A40" s="95"/>
      <c r="B40" s="96"/>
      <c r="C40" s="96"/>
      <c r="D40" s="97" t="s">
        <v>82</v>
      </c>
      <c r="E40" s="96"/>
      <c r="F40" s="96"/>
      <c r="G40" s="96"/>
      <c r="H40" s="98"/>
    </row>
    <row r="41" spans="1:8">
      <c r="A41" s="95"/>
      <c r="B41" s="96"/>
      <c r="C41" s="96"/>
      <c r="D41" s="97"/>
      <c r="E41" s="96"/>
      <c r="F41" s="96"/>
      <c r="G41" s="96"/>
      <c r="H41" s="98"/>
    </row>
    <row r="42" spans="1:8">
      <c r="A42" s="95"/>
      <c r="B42" s="96"/>
      <c r="C42" s="96"/>
      <c r="D42" s="97"/>
      <c r="E42" s="96"/>
      <c r="F42" s="96"/>
      <c r="G42" s="96"/>
      <c r="H42" s="98"/>
    </row>
    <row r="43" spans="1:8">
      <c r="A43" s="95"/>
      <c r="B43" s="96"/>
      <c r="C43" s="96"/>
      <c r="D43" s="97"/>
      <c r="E43" s="96"/>
      <c r="F43" s="96"/>
      <c r="G43" s="96"/>
      <c r="H43" s="98"/>
    </row>
    <row r="44" spans="1:8">
      <c r="A44" s="95"/>
      <c r="B44" s="96"/>
      <c r="C44" s="96"/>
      <c r="D44" s="97"/>
      <c r="E44" s="96"/>
      <c r="F44" s="96"/>
      <c r="G44" s="96"/>
      <c r="H44" s="98"/>
    </row>
    <row r="45" spans="1:8">
      <c r="A45" s="95"/>
      <c r="B45" s="96"/>
      <c r="C45" s="96"/>
      <c r="D45" s="97"/>
      <c r="E45" s="96"/>
      <c r="F45" s="96"/>
      <c r="G45" s="96"/>
      <c r="H45" s="98"/>
    </row>
    <row r="46" spans="1:8">
      <c r="A46" s="99"/>
      <c r="B46" s="100"/>
      <c r="C46" s="100"/>
      <c r="D46" s="101"/>
      <c r="E46" s="100"/>
      <c r="F46" s="100"/>
      <c r="G46" s="100"/>
      <c r="H46" s="102"/>
    </row>
  </sheetData>
  <mergeCells count="12">
    <mergeCell ref="A39:H39"/>
    <mergeCell ref="A5:H5"/>
    <mergeCell ref="A6:H6"/>
    <mergeCell ref="A7:H7"/>
    <mergeCell ref="A8:H8"/>
    <mergeCell ref="A9:H9"/>
    <mergeCell ref="A38:H38"/>
    <mergeCell ref="D34:G34"/>
    <mergeCell ref="D35:G35"/>
    <mergeCell ref="D36:G36"/>
    <mergeCell ref="D32:G32"/>
    <mergeCell ref="D33:G33"/>
  </mergeCells>
  <pageMargins left="0.86614173228346458" right="0.51181102362204722" top="0.78740157480314965" bottom="0.78740157480314965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="85" zoomScaleNormal="100" zoomScaleSheetLayoutView="85" workbookViewId="0">
      <selection activeCell="B15" sqref="B15"/>
    </sheetView>
  </sheetViews>
  <sheetFormatPr defaultColWidth="9.140625" defaultRowHeight="15"/>
  <cols>
    <col min="1" max="1" width="30.85546875" customWidth="1"/>
    <col min="2" max="2" width="53.28515625" customWidth="1"/>
    <col min="257" max="257" width="35.28515625" customWidth="1"/>
    <col min="258" max="258" width="28.28515625" customWidth="1"/>
    <col min="513" max="513" width="35.28515625" customWidth="1"/>
    <col min="514" max="514" width="28.28515625" customWidth="1"/>
    <col min="769" max="769" width="35.28515625" customWidth="1"/>
    <col min="770" max="770" width="28.28515625" customWidth="1"/>
    <col min="1025" max="1025" width="35.28515625" customWidth="1"/>
    <col min="1026" max="1026" width="28.28515625" customWidth="1"/>
    <col min="1281" max="1281" width="35.28515625" customWidth="1"/>
    <col min="1282" max="1282" width="28.28515625" customWidth="1"/>
    <col min="1537" max="1537" width="35.28515625" customWidth="1"/>
    <col min="1538" max="1538" width="28.28515625" customWidth="1"/>
    <col min="1793" max="1793" width="35.28515625" customWidth="1"/>
    <col min="1794" max="1794" width="28.28515625" customWidth="1"/>
    <col min="2049" max="2049" width="35.28515625" customWidth="1"/>
    <col min="2050" max="2050" width="28.28515625" customWidth="1"/>
    <col min="2305" max="2305" width="35.28515625" customWidth="1"/>
    <col min="2306" max="2306" width="28.28515625" customWidth="1"/>
    <col min="2561" max="2561" width="35.28515625" customWidth="1"/>
    <col min="2562" max="2562" width="28.28515625" customWidth="1"/>
    <col min="2817" max="2817" width="35.28515625" customWidth="1"/>
    <col min="2818" max="2818" width="28.28515625" customWidth="1"/>
    <col min="3073" max="3073" width="35.28515625" customWidth="1"/>
    <col min="3074" max="3074" width="28.28515625" customWidth="1"/>
    <col min="3329" max="3329" width="35.28515625" customWidth="1"/>
    <col min="3330" max="3330" width="28.28515625" customWidth="1"/>
    <col min="3585" max="3585" width="35.28515625" customWidth="1"/>
    <col min="3586" max="3586" width="28.28515625" customWidth="1"/>
    <col min="3841" max="3841" width="35.28515625" customWidth="1"/>
    <col min="3842" max="3842" width="28.28515625" customWidth="1"/>
    <col min="4097" max="4097" width="35.28515625" customWidth="1"/>
    <col min="4098" max="4098" width="28.28515625" customWidth="1"/>
    <col min="4353" max="4353" width="35.28515625" customWidth="1"/>
    <col min="4354" max="4354" width="28.28515625" customWidth="1"/>
    <col min="4609" max="4609" width="35.28515625" customWidth="1"/>
    <col min="4610" max="4610" width="28.28515625" customWidth="1"/>
    <col min="4865" max="4865" width="35.28515625" customWidth="1"/>
    <col min="4866" max="4866" width="28.28515625" customWidth="1"/>
    <col min="5121" max="5121" width="35.28515625" customWidth="1"/>
    <col min="5122" max="5122" width="28.28515625" customWidth="1"/>
    <col min="5377" max="5377" width="35.28515625" customWidth="1"/>
    <col min="5378" max="5378" width="28.28515625" customWidth="1"/>
    <col min="5633" max="5633" width="35.28515625" customWidth="1"/>
    <col min="5634" max="5634" width="28.28515625" customWidth="1"/>
    <col min="5889" max="5889" width="35.28515625" customWidth="1"/>
    <col min="5890" max="5890" width="28.28515625" customWidth="1"/>
    <col min="6145" max="6145" width="35.28515625" customWidth="1"/>
    <col min="6146" max="6146" width="28.28515625" customWidth="1"/>
    <col min="6401" max="6401" width="35.28515625" customWidth="1"/>
    <col min="6402" max="6402" width="28.28515625" customWidth="1"/>
    <col min="6657" max="6657" width="35.28515625" customWidth="1"/>
    <col min="6658" max="6658" width="28.28515625" customWidth="1"/>
    <col min="6913" max="6913" width="35.28515625" customWidth="1"/>
    <col min="6914" max="6914" width="28.28515625" customWidth="1"/>
    <col min="7169" max="7169" width="35.28515625" customWidth="1"/>
    <col min="7170" max="7170" width="28.28515625" customWidth="1"/>
    <col min="7425" max="7425" width="35.28515625" customWidth="1"/>
    <col min="7426" max="7426" width="28.28515625" customWidth="1"/>
    <col min="7681" max="7681" width="35.28515625" customWidth="1"/>
    <col min="7682" max="7682" width="28.28515625" customWidth="1"/>
    <col min="7937" max="7937" width="35.28515625" customWidth="1"/>
    <col min="7938" max="7938" width="28.28515625" customWidth="1"/>
    <col min="8193" max="8193" width="35.28515625" customWidth="1"/>
    <col min="8194" max="8194" width="28.28515625" customWidth="1"/>
    <col min="8449" max="8449" width="35.28515625" customWidth="1"/>
    <col min="8450" max="8450" width="28.28515625" customWidth="1"/>
    <col min="8705" max="8705" width="35.28515625" customWidth="1"/>
    <col min="8706" max="8706" width="28.28515625" customWidth="1"/>
    <col min="8961" max="8961" width="35.28515625" customWidth="1"/>
    <col min="8962" max="8962" width="28.28515625" customWidth="1"/>
    <col min="9217" max="9217" width="35.28515625" customWidth="1"/>
    <col min="9218" max="9218" width="28.28515625" customWidth="1"/>
    <col min="9473" max="9473" width="35.28515625" customWidth="1"/>
    <col min="9474" max="9474" width="28.28515625" customWidth="1"/>
    <col min="9729" max="9729" width="35.28515625" customWidth="1"/>
    <col min="9730" max="9730" width="28.28515625" customWidth="1"/>
    <col min="9985" max="9985" width="35.28515625" customWidth="1"/>
    <col min="9986" max="9986" width="28.28515625" customWidth="1"/>
    <col min="10241" max="10241" width="35.28515625" customWidth="1"/>
    <col min="10242" max="10242" width="28.28515625" customWidth="1"/>
    <col min="10497" max="10497" width="35.28515625" customWidth="1"/>
    <col min="10498" max="10498" width="28.28515625" customWidth="1"/>
    <col min="10753" max="10753" width="35.28515625" customWidth="1"/>
    <col min="10754" max="10754" width="28.28515625" customWidth="1"/>
    <col min="11009" max="11009" width="35.28515625" customWidth="1"/>
    <col min="11010" max="11010" width="28.28515625" customWidth="1"/>
    <col min="11265" max="11265" width="35.28515625" customWidth="1"/>
    <col min="11266" max="11266" width="28.28515625" customWidth="1"/>
    <col min="11521" max="11521" width="35.28515625" customWidth="1"/>
    <col min="11522" max="11522" width="28.28515625" customWidth="1"/>
    <col min="11777" max="11777" width="35.28515625" customWidth="1"/>
    <col min="11778" max="11778" width="28.28515625" customWidth="1"/>
    <col min="12033" max="12033" width="35.28515625" customWidth="1"/>
    <col min="12034" max="12034" width="28.28515625" customWidth="1"/>
    <col min="12289" max="12289" width="35.28515625" customWidth="1"/>
    <col min="12290" max="12290" width="28.28515625" customWidth="1"/>
    <col min="12545" max="12545" width="35.28515625" customWidth="1"/>
    <col min="12546" max="12546" width="28.28515625" customWidth="1"/>
    <col min="12801" max="12801" width="35.28515625" customWidth="1"/>
    <col min="12802" max="12802" width="28.28515625" customWidth="1"/>
    <col min="13057" max="13057" width="35.28515625" customWidth="1"/>
    <col min="13058" max="13058" width="28.28515625" customWidth="1"/>
    <col min="13313" max="13313" width="35.28515625" customWidth="1"/>
    <col min="13314" max="13314" width="28.28515625" customWidth="1"/>
    <col min="13569" max="13569" width="35.28515625" customWidth="1"/>
    <col min="13570" max="13570" width="28.28515625" customWidth="1"/>
    <col min="13825" max="13825" width="35.28515625" customWidth="1"/>
    <col min="13826" max="13826" width="28.28515625" customWidth="1"/>
    <col min="14081" max="14081" width="35.28515625" customWidth="1"/>
    <col min="14082" max="14082" width="28.28515625" customWidth="1"/>
    <col min="14337" max="14337" width="35.28515625" customWidth="1"/>
    <col min="14338" max="14338" width="28.28515625" customWidth="1"/>
    <col min="14593" max="14593" width="35.28515625" customWidth="1"/>
    <col min="14594" max="14594" width="28.28515625" customWidth="1"/>
    <col min="14849" max="14849" width="35.28515625" customWidth="1"/>
    <col min="14850" max="14850" width="28.28515625" customWidth="1"/>
    <col min="15105" max="15105" width="35.28515625" customWidth="1"/>
    <col min="15106" max="15106" width="28.28515625" customWidth="1"/>
    <col min="15361" max="15361" width="35.28515625" customWidth="1"/>
    <col min="15362" max="15362" width="28.28515625" customWidth="1"/>
    <col min="15617" max="15617" width="35.28515625" customWidth="1"/>
    <col min="15618" max="15618" width="28.28515625" customWidth="1"/>
    <col min="15873" max="15873" width="35.28515625" customWidth="1"/>
    <col min="15874" max="15874" width="28.28515625" customWidth="1"/>
    <col min="16129" max="16129" width="35.28515625" customWidth="1"/>
    <col min="16130" max="16130" width="28.28515625" customWidth="1"/>
  </cols>
  <sheetData>
    <row r="1" spans="1:3" ht="22.15" customHeight="1">
      <c r="A1" s="54"/>
      <c r="B1" s="103" t="s">
        <v>31</v>
      </c>
    </row>
    <row r="2" spans="1:3" ht="23.45" customHeight="1">
      <c r="A2" s="61"/>
      <c r="B2" s="104" t="s">
        <v>32</v>
      </c>
    </row>
    <row r="3" spans="1:3" ht="26.45" customHeight="1">
      <c r="A3" s="64"/>
      <c r="B3" s="105" t="s">
        <v>33</v>
      </c>
    </row>
    <row r="4" spans="1:3">
      <c r="A4" s="106"/>
      <c r="B4" s="107"/>
    </row>
    <row r="5" spans="1:3" ht="15" customHeight="1">
      <c r="A5" s="216" t="s">
        <v>94</v>
      </c>
      <c r="B5" s="216"/>
    </row>
    <row r="6" spans="1:3">
      <c r="A6" s="69"/>
      <c r="B6" s="69"/>
    </row>
    <row r="7" spans="1:3" ht="18">
      <c r="A7" s="110" t="s">
        <v>83</v>
      </c>
      <c r="B7" s="110" t="s">
        <v>84</v>
      </c>
    </row>
    <row r="8" spans="1:3">
      <c r="A8" s="111" t="s">
        <v>85</v>
      </c>
      <c r="B8" s="112">
        <v>7.0000000000000007E-2</v>
      </c>
      <c r="C8">
        <v>6.5000000000000002E-2</v>
      </c>
    </row>
    <row r="9" spans="1:3">
      <c r="A9" s="111" t="s">
        <v>86</v>
      </c>
      <c r="B9" s="112">
        <v>2.8000000000000001E-2</v>
      </c>
      <c r="C9">
        <v>4.3999999999999997E-2</v>
      </c>
    </row>
    <row r="10" spans="1:3">
      <c r="A10" s="111" t="s">
        <v>87</v>
      </c>
      <c r="B10" s="112">
        <v>5.0000000000000001E-3</v>
      </c>
      <c r="C10">
        <v>5.0000000000000001E-3</v>
      </c>
    </row>
    <row r="11" spans="1:3">
      <c r="A11" s="111" t="s">
        <v>88</v>
      </c>
      <c r="B11" s="112">
        <v>1.7999999999999999E-2</v>
      </c>
      <c r="C11">
        <v>2.5000000000000001E-2</v>
      </c>
    </row>
    <row r="12" spans="1:3">
      <c r="A12" s="111" t="s">
        <v>89</v>
      </c>
      <c r="B12" s="112">
        <v>6.4999999999999997E-3</v>
      </c>
      <c r="C12">
        <v>6.4999999999999997E-3</v>
      </c>
    </row>
    <row r="13" spans="1:3">
      <c r="A13" s="111" t="s">
        <v>90</v>
      </c>
      <c r="B13" s="112">
        <v>0.03</v>
      </c>
      <c r="C13">
        <v>0.03</v>
      </c>
    </row>
    <row r="14" spans="1:3">
      <c r="A14" s="111" t="s">
        <v>91</v>
      </c>
      <c r="B14" s="112">
        <v>0.02</v>
      </c>
    </row>
    <row r="15" spans="1:3" ht="25.5">
      <c r="A15" s="111" t="s">
        <v>92</v>
      </c>
      <c r="B15" s="112">
        <v>5.5999999999999999E-3</v>
      </c>
      <c r="C15">
        <v>3.5000000000000001E-3</v>
      </c>
    </row>
    <row r="17" spans="1:7">
      <c r="G17">
        <f xml:space="preserve"> ((1+0.044+0.0035)*(1+0.005)*(1+0.065)/(1-0.03-0.0065-0.03))-1</f>
        <v>0.20103421264059973</v>
      </c>
    </row>
    <row r="21" spans="1:7">
      <c r="F21" s="94">
        <f>((1+0.044+0.0035)*(1+0.005)*(1+0.065)/(1-0.03-0.0065-0.03))-1</f>
        <v>0.20103421264059973</v>
      </c>
    </row>
    <row r="22" spans="1:7">
      <c r="F22" s="94">
        <f>((1+0.044+0.035)*(1+0.005)*(1+0.044)/(1-0.03-0.0065-0.03))-1</f>
        <v>0.21275670058918039</v>
      </c>
    </row>
    <row r="32" spans="1:7" ht="18.75">
      <c r="A32" s="108" t="s">
        <v>93</v>
      </c>
      <c r="B32" s="109">
        <f>((1+B9+B15)*(1+B10)*(1+B8)/(1-B11-B12-B13-B14))-1</f>
        <v>0.20095273905996769</v>
      </c>
    </row>
  </sheetData>
  <mergeCells count="1">
    <mergeCell ref="A5:B5"/>
  </mergeCells>
  <printOptions horizontalCentered="1"/>
  <pageMargins left="0.86614173228346458" right="0.51181102362204722" top="0.68" bottom="1.3779527559055118" header="0.65" footer="0.31496062992125984"/>
  <pageSetup paperSize="9" orientation="portrait" horizontalDpi="300" verticalDpi="300" r:id="rId1"/>
  <colBreaks count="1" manualBreakCount="1">
    <brk id="2" min="4" max="655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view="pageBreakPreview" topLeftCell="A22" zoomScaleNormal="100" zoomScaleSheetLayoutView="100" workbookViewId="0">
      <selection activeCell="C46" sqref="C46"/>
    </sheetView>
  </sheetViews>
  <sheetFormatPr defaultColWidth="8.85546875" defaultRowHeight="15"/>
  <cols>
    <col min="1" max="1" width="11.28515625" style="70" bestFit="1" customWidth="1"/>
    <col min="2" max="2" width="9" style="70" bestFit="1" customWidth="1"/>
    <col min="3" max="3" width="35.85546875" style="70" customWidth="1"/>
    <col min="4" max="4" width="8.85546875" style="70"/>
    <col min="5" max="6" width="9.5703125" style="70" bestFit="1" customWidth="1"/>
    <col min="7" max="7" width="10.140625" style="70" bestFit="1" customWidth="1"/>
    <col min="8" max="16384" width="8.85546875" style="70"/>
  </cols>
  <sheetData>
    <row r="1" spans="1:9" ht="21" customHeight="1">
      <c r="A1" s="54"/>
      <c r="B1" s="55"/>
      <c r="C1" s="56" t="s">
        <v>31</v>
      </c>
      <c r="D1" s="113"/>
      <c r="E1" s="57"/>
      <c r="F1" s="58"/>
      <c r="G1" s="60"/>
      <c r="H1"/>
      <c r="I1"/>
    </row>
    <row r="2" spans="1:9" ht="21" customHeight="1">
      <c r="A2" s="61"/>
      <c r="B2" s="46"/>
      <c r="C2" s="47" t="s">
        <v>32</v>
      </c>
      <c r="D2" s="114"/>
      <c r="E2" s="62"/>
      <c r="F2" s="48"/>
      <c r="G2" s="63"/>
      <c r="H2"/>
      <c r="I2"/>
    </row>
    <row r="3" spans="1:9" ht="21" customHeight="1">
      <c r="A3" s="64"/>
      <c r="B3" s="50"/>
      <c r="C3" s="51" t="s">
        <v>33</v>
      </c>
      <c r="D3" s="115"/>
      <c r="E3" s="65"/>
      <c r="F3" s="52"/>
      <c r="G3" s="66"/>
      <c r="H3"/>
      <c r="I3"/>
    </row>
    <row r="4" spans="1:9">
      <c r="A4" s="116"/>
      <c r="B4" s="117"/>
      <c r="C4" s="117"/>
      <c r="D4" s="117"/>
      <c r="E4" s="117"/>
      <c r="F4" s="117"/>
      <c r="G4" s="118"/>
    </row>
    <row r="5" spans="1:9" ht="15.75">
      <c r="A5" s="217" t="s">
        <v>47</v>
      </c>
      <c r="B5" s="217"/>
      <c r="C5" s="217"/>
      <c r="D5" s="217"/>
      <c r="E5" s="217"/>
      <c r="F5" s="217"/>
      <c r="G5" s="218"/>
    </row>
    <row r="6" spans="1:9">
      <c r="A6" s="219" t="s">
        <v>48</v>
      </c>
      <c r="B6" s="219"/>
      <c r="C6" s="219"/>
      <c r="D6" s="219"/>
      <c r="E6" s="219"/>
      <c r="F6" s="219"/>
      <c r="G6" s="220"/>
    </row>
    <row r="7" spans="1:9" ht="25.5">
      <c r="A7" s="68" t="s">
        <v>35</v>
      </c>
      <c r="B7" s="68" t="s">
        <v>36</v>
      </c>
      <c r="C7" s="71" t="s">
        <v>38</v>
      </c>
      <c r="D7" s="71" t="s">
        <v>39</v>
      </c>
      <c r="E7" s="72" t="s">
        <v>40</v>
      </c>
      <c r="F7" s="73" t="s">
        <v>41</v>
      </c>
      <c r="G7" s="71" t="s">
        <v>42</v>
      </c>
    </row>
    <row r="8" spans="1:9">
      <c r="A8" s="68"/>
      <c r="B8" s="68"/>
      <c r="C8" s="71" t="s">
        <v>43</v>
      </c>
      <c r="D8" s="71"/>
      <c r="E8" s="72"/>
      <c r="F8" s="73"/>
      <c r="G8" s="71"/>
    </row>
    <row r="9" spans="1:9">
      <c r="A9" s="68" t="s">
        <v>37</v>
      </c>
      <c r="B9" s="68" t="s">
        <v>65</v>
      </c>
      <c r="C9" s="74" t="s">
        <v>49</v>
      </c>
      <c r="D9" s="75" t="s">
        <v>71</v>
      </c>
      <c r="E9" s="76">
        <v>5.74</v>
      </c>
      <c r="F9" s="77">
        <v>57.88</v>
      </c>
      <c r="G9" s="78">
        <f>ROUND(F9*E9,2)</f>
        <v>332.23</v>
      </c>
    </row>
    <row r="10" spans="1:9">
      <c r="A10" s="68"/>
      <c r="B10" s="68"/>
      <c r="C10" s="74"/>
      <c r="D10" s="75"/>
      <c r="E10" s="76"/>
      <c r="F10" s="77"/>
      <c r="G10" s="78">
        <f>ROUND(F10*E10,2)</f>
        <v>0</v>
      </c>
    </row>
    <row r="11" spans="1:9">
      <c r="A11" s="68"/>
      <c r="B11" s="68"/>
      <c r="C11" s="74"/>
      <c r="D11" s="75"/>
      <c r="E11" s="76"/>
      <c r="F11" s="77"/>
      <c r="G11" s="78">
        <f>ROUND(F11*E11,2)</f>
        <v>0</v>
      </c>
    </row>
    <row r="12" spans="1:9">
      <c r="A12" s="68"/>
      <c r="B12" s="68"/>
      <c r="C12" s="74"/>
      <c r="D12" s="75"/>
      <c r="E12" s="76"/>
      <c r="F12" s="77"/>
      <c r="G12" s="78">
        <f>ROUND(F12*E12,2)</f>
        <v>0</v>
      </c>
    </row>
    <row r="13" spans="1:9">
      <c r="A13" s="68"/>
      <c r="B13" s="68"/>
      <c r="C13" s="74" t="s">
        <v>61</v>
      </c>
      <c r="D13" s="75"/>
      <c r="E13" s="76"/>
      <c r="F13" s="77"/>
      <c r="G13" s="78">
        <f>SUM(G9:G12)</f>
        <v>332.23</v>
      </c>
    </row>
    <row r="14" spans="1:9">
      <c r="A14" s="68"/>
      <c r="B14" s="68"/>
      <c r="C14" s="71" t="s">
        <v>45</v>
      </c>
      <c r="D14" s="71"/>
      <c r="E14" s="72"/>
      <c r="F14" s="73"/>
      <c r="G14" s="78"/>
    </row>
    <row r="15" spans="1:9">
      <c r="A15" s="68" t="s">
        <v>51</v>
      </c>
      <c r="B15" s="68">
        <v>88264</v>
      </c>
      <c r="C15" s="74" t="s">
        <v>58</v>
      </c>
      <c r="D15" s="75" t="s">
        <v>59</v>
      </c>
      <c r="E15" s="76">
        <v>3</v>
      </c>
      <c r="F15" s="77">
        <v>12.91</v>
      </c>
      <c r="G15" s="78">
        <f t="shared" ref="G15:G16" si="0">ROUND(F15*E15,2)</f>
        <v>38.729999999999997</v>
      </c>
    </row>
    <row r="16" spans="1:9" ht="25.5">
      <c r="A16" s="68" t="s">
        <v>51</v>
      </c>
      <c r="B16" s="68">
        <v>88247</v>
      </c>
      <c r="C16" s="79" t="s">
        <v>60</v>
      </c>
      <c r="D16" s="75" t="s">
        <v>59</v>
      </c>
      <c r="E16" s="76">
        <v>2.5</v>
      </c>
      <c r="F16" s="77">
        <v>10.57</v>
      </c>
      <c r="G16" s="78">
        <f t="shared" si="0"/>
        <v>26.43</v>
      </c>
    </row>
    <row r="17" spans="1:9">
      <c r="A17" s="68"/>
      <c r="B17" s="68"/>
      <c r="C17" s="79"/>
      <c r="D17" s="75"/>
      <c r="E17" s="76"/>
      <c r="F17" s="77"/>
      <c r="G17" s="78"/>
      <c r="I17" s="80"/>
    </row>
    <row r="18" spans="1:9">
      <c r="A18" s="68"/>
      <c r="B18" s="68"/>
      <c r="C18" s="74" t="s">
        <v>62</v>
      </c>
      <c r="D18" s="75"/>
      <c r="E18" s="76"/>
      <c r="F18" s="77"/>
      <c r="G18" s="78">
        <f>SUM(G15:G17)</f>
        <v>65.16</v>
      </c>
    </row>
    <row r="19" spans="1:9">
      <c r="A19" s="68"/>
      <c r="B19" s="68"/>
      <c r="C19" s="79" t="s">
        <v>63</v>
      </c>
      <c r="D19" s="75"/>
      <c r="E19" s="76"/>
      <c r="F19" s="77"/>
      <c r="G19" s="78">
        <f>+G18+G13</f>
        <v>397.39</v>
      </c>
    </row>
    <row r="20" spans="1:9">
      <c r="A20" s="68"/>
      <c r="B20" s="68"/>
      <c r="C20" s="74" t="s">
        <v>57</v>
      </c>
      <c r="D20" s="75" t="s">
        <v>46</v>
      </c>
      <c r="E20" s="81">
        <v>0</v>
      </c>
      <c r="F20" s="77">
        <f>G19</f>
        <v>397.39</v>
      </c>
      <c r="G20" s="78">
        <f>ROUND(F20*E20/100,2)</f>
        <v>0</v>
      </c>
    </row>
    <row r="21" spans="1:9">
      <c r="A21" s="68"/>
      <c r="B21" s="68"/>
      <c r="C21" s="79" t="s">
        <v>64</v>
      </c>
      <c r="D21" s="82"/>
      <c r="E21" s="83"/>
      <c r="F21" s="84"/>
      <c r="G21" s="85">
        <f>+G20+G19</f>
        <v>397.39</v>
      </c>
    </row>
    <row r="22" spans="1:9">
      <c r="A22" s="68"/>
      <c r="B22" s="68"/>
      <c r="C22" s="86"/>
      <c r="D22" s="86"/>
      <c r="E22" s="87"/>
      <c r="F22" s="88"/>
      <c r="G22" s="89"/>
    </row>
    <row r="24" spans="1:9" ht="14.45" customHeight="1">
      <c r="A24" s="221" t="s">
        <v>73</v>
      </c>
      <c r="B24" s="221"/>
      <c r="C24" s="221"/>
      <c r="D24" s="221"/>
      <c r="E24" s="221"/>
      <c r="F24" s="90" t="s">
        <v>39</v>
      </c>
      <c r="G24" s="91" t="s">
        <v>44</v>
      </c>
    </row>
    <row r="25" spans="1:9" ht="25.5">
      <c r="A25" s="68" t="s">
        <v>35</v>
      </c>
      <c r="B25" s="68" t="s">
        <v>36</v>
      </c>
      <c r="C25" s="71" t="s">
        <v>38</v>
      </c>
      <c r="D25" s="71" t="s">
        <v>39</v>
      </c>
      <c r="E25" s="72" t="s">
        <v>40</v>
      </c>
      <c r="F25" s="73" t="s">
        <v>41</v>
      </c>
      <c r="G25" s="71" t="s">
        <v>42</v>
      </c>
    </row>
    <row r="26" spans="1:9">
      <c r="A26" s="68"/>
      <c r="B26" s="68"/>
      <c r="C26" s="71" t="s">
        <v>43</v>
      </c>
      <c r="D26" s="71"/>
      <c r="E26" s="72"/>
      <c r="F26" s="73"/>
      <c r="G26" s="71"/>
    </row>
    <row r="27" spans="1:9" ht="25.5">
      <c r="A27" s="68" t="s">
        <v>53</v>
      </c>
      <c r="B27" s="68"/>
      <c r="C27" s="79" t="s">
        <v>74</v>
      </c>
      <c r="D27" s="75" t="s">
        <v>39</v>
      </c>
      <c r="E27" s="76">
        <v>1</v>
      </c>
      <c r="F27" s="92">
        <v>4632.5</v>
      </c>
      <c r="G27" s="92">
        <f>+F27*E27</f>
        <v>4632.5</v>
      </c>
    </row>
    <row r="28" spans="1:9" ht="38.25">
      <c r="A28" s="68" t="s">
        <v>51</v>
      </c>
      <c r="B28" s="68">
        <v>34783</v>
      </c>
      <c r="C28" s="79" t="s">
        <v>76</v>
      </c>
      <c r="D28" s="75" t="s">
        <v>75</v>
      </c>
      <c r="E28" s="76">
        <v>24</v>
      </c>
      <c r="F28" s="92">
        <v>66.64</v>
      </c>
      <c r="G28" s="92">
        <f>+F28*E28</f>
        <v>1599.3600000000001</v>
      </c>
    </row>
    <row r="29" spans="1:9" ht="38.25">
      <c r="A29" s="68" t="s">
        <v>51</v>
      </c>
      <c r="B29" s="68">
        <v>34783</v>
      </c>
      <c r="C29" s="79" t="s">
        <v>77</v>
      </c>
      <c r="D29" s="75" t="s">
        <v>75</v>
      </c>
      <c r="E29" s="76">
        <v>16</v>
      </c>
      <c r="F29" s="92">
        <v>66.64</v>
      </c>
      <c r="G29" s="92">
        <f>+F29*E29</f>
        <v>1066.24</v>
      </c>
    </row>
    <row r="30" spans="1:9">
      <c r="A30" s="68"/>
      <c r="B30" s="68"/>
      <c r="C30" s="74"/>
      <c r="D30" s="75"/>
      <c r="E30" s="76"/>
      <c r="F30" s="92"/>
      <c r="G30" s="92"/>
    </row>
    <row r="31" spans="1:9">
      <c r="A31" s="68"/>
      <c r="B31" s="68"/>
      <c r="C31" s="74"/>
      <c r="D31" s="75"/>
      <c r="E31" s="76"/>
      <c r="F31" s="92"/>
      <c r="G31" s="92"/>
    </row>
    <row r="32" spans="1:9">
      <c r="A32" s="68"/>
      <c r="B32" s="68"/>
      <c r="C32" s="79"/>
      <c r="D32" s="75"/>
      <c r="E32" s="76"/>
      <c r="F32" s="92"/>
      <c r="G32" s="92"/>
    </row>
    <row r="33" spans="1:7">
      <c r="A33" s="68"/>
      <c r="B33" s="68"/>
      <c r="C33" s="74"/>
      <c r="D33" s="75"/>
      <c r="E33" s="76"/>
      <c r="F33" s="92"/>
      <c r="G33" s="92"/>
    </row>
    <row r="34" spans="1:7">
      <c r="A34" s="68"/>
      <c r="B34" s="68"/>
      <c r="C34" s="79" t="s">
        <v>78</v>
      </c>
      <c r="D34" s="75"/>
      <c r="E34" s="76"/>
      <c r="F34" s="92"/>
      <c r="G34" s="92">
        <f>SUM(G27:G33)</f>
        <v>7298.1</v>
      </c>
    </row>
    <row r="35" spans="1:7">
      <c r="A35" s="68"/>
      <c r="B35" s="68"/>
      <c r="C35" s="74" t="s">
        <v>57</v>
      </c>
      <c r="D35" s="75"/>
      <c r="E35" s="81"/>
      <c r="F35" s="92"/>
      <c r="G35" s="92">
        <v>0</v>
      </c>
    </row>
    <row r="36" spans="1:7">
      <c r="A36" s="68"/>
      <c r="B36" s="68"/>
      <c r="C36" s="79" t="s">
        <v>79</v>
      </c>
      <c r="D36" s="82"/>
      <c r="E36" s="83"/>
      <c r="F36" s="93"/>
      <c r="G36" s="93">
        <f>SUM(G34:G35)</f>
        <v>7298.1</v>
      </c>
    </row>
    <row r="37" spans="1:7">
      <c r="A37" s="68"/>
      <c r="B37" s="68"/>
      <c r="C37" s="86"/>
      <c r="D37" s="86"/>
      <c r="E37" s="87"/>
      <c r="F37" s="88"/>
      <c r="G37" s="89"/>
    </row>
  </sheetData>
  <mergeCells count="3">
    <mergeCell ref="A5:G5"/>
    <mergeCell ref="A6:G6"/>
    <mergeCell ref="A24:E24"/>
  </mergeCells>
  <pageMargins left="0.98425196850393704" right="0.59055118110236227" top="0.59055118110236227" bottom="0.78740157480314965" header="0.31496062992125984" footer="0.31496062992125984"/>
  <pageSetup paperSize="9" scale="9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41"/>
  <sheetViews>
    <sheetView tabSelected="1" workbookViewId="0">
      <selection activeCell="B28" sqref="B28"/>
    </sheetView>
  </sheetViews>
  <sheetFormatPr defaultColWidth="11.42578125" defaultRowHeight="12"/>
  <cols>
    <col min="1" max="1" width="4.7109375" style="119" customWidth="1"/>
    <col min="2" max="2" width="10.85546875" style="119" customWidth="1"/>
    <col min="3" max="3" width="38.5703125" style="119" customWidth="1"/>
    <col min="4" max="4" width="10.85546875" style="123" customWidth="1"/>
    <col min="5" max="5" width="11.5703125" style="119" bestFit="1" customWidth="1"/>
    <col min="6" max="6" width="10.85546875" style="123" customWidth="1"/>
    <col min="7" max="9" width="11.28515625" style="123" customWidth="1"/>
    <col min="10" max="10" width="10.7109375" style="123" customWidth="1"/>
    <col min="11" max="11" width="10.7109375" style="123" bestFit="1" customWidth="1"/>
    <col min="12" max="12" width="11.5703125" style="123" bestFit="1" customWidth="1"/>
    <col min="13" max="258" width="11.42578125" style="119"/>
    <col min="259" max="259" width="4.7109375" style="119" customWidth="1"/>
    <col min="260" max="260" width="10.85546875" style="119" customWidth="1"/>
    <col min="261" max="261" width="38.5703125" style="119" customWidth="1"/>
    <col min="262" max="262" width="10.85546875" style="119" customWidth="1"/>
    <col min="263" max="263" width="11.5703125" style="119" bestFit="1" customWidth="1"/>
    <col min="264" max="264" width="10.85546875" style="119" customWidth="1"/>
    <col min="265" max="265" width="11.28515625" style="119" customWidth="1"/>
    <col min="266" max="266" width="10.7109375" style="119" customWidth="1"/>
    <col min="267" max="267" width="10.7109375" style="119" bestFit="1" customWidth="1"/>
    <col min="268" max="268" width="11.5703125" style="119" bestFit="1" customWidth="1"/>
    <col min="269" max="514" width="11.42578125" style="119"/>
    <col min="515" max="515" width="4.7109375" style="119" customWidth="1"/>
    <col min="516" max="516" width="10.85546875" style="119" customWidth="1"/>
    <col min="517" max="517" width="38.5703125" style="119" customWidth="1"/>
    <col min="518" max="518" width="10.85546875" style="119" customWidth="1"/>
    <col min="519" max="519" width="11.5703125" style="119" bestFit="1" customWidth="1"/>
    <col min="520" max="520" width="10.85546875" style="119" customWidth="1"/>
    <col min="521" max="521" width="11.28515625" style="119" customWidth="1"/>
    <col min="522" max="522" width="10.7109375" style="119" customWidth="1"/>
    <col min="523" max="523" width="10.7109375" style="119" bestFit="1" customWidth="1"/>
    <col min="524" max="524" width="11.5703125" style="119" bestFit="1" customWidth="1"/>
    <col min="525" max="770" width="11.42578125" style="119"/>
    <col min="771" max="771" width="4.7109375" style="119" customWidth="1"/>
    <col min="772" max="772" width="10.85546875" style="119" customWidth="1"/>
    <col min="773" max="773" width="38.5703125" style="119" customWidth="1"/>
    <col min="774" max="774" width="10.85546875" style="119" customWidth="1"/>
    <col min="775" max="775" width="11.5703125" style="119" bestFit="1" customWidth="1"/>
    <col min="776" max="776" width="10.85546875" style="119" customWidth="1"/>
    <col min="777" max="777" width="11.28515625" style="119" customWidth="1"/>
    <col min="778" max="778" width="10.7109375" style="119" customWidth="1"/>
    <col min="779" max="779" width="10.7109375" style="119" bestFit="1" customWidth="1"/>
    <col min="780" max="780" width="11.5703125" style="119" bestFit="1" customWidth="1"/>
    <col min="781" max="1026" width="11.42578125" style="119"/>
    <col min="1027" max="1027" width="4.7109375" style="119" customWidth="1"/>
    <col min="1028" max="1028" width="10.85546875" style="119" customWidth="1"/>
    <col min="1029" max="1029" width="38.5703125" style="119" customWidth="1"/>
    <col min="1030" max="1030" width="10.85546875" style="119" customWidth="1"/>
    <col min="1031" max="1031" width="11.5703125" style="119" bestFit="1" customWidth="1"/>
    <col min="1032" max="1032" width="10.85546875" style="119" customWidth="1"/>
    <col min="1033" max="1033" width="11.28515625" style="119" customWidth="1"/>
    <col min="1034" max="1034" width="10.7109375" style="119" customWidth="1"/>
    <col min="1035" max="1035" width="10.7109375" style="119" bestFit="1" customWidth="1"/>
    <col min="1036" max="1036" width="11.5703125" style="119" bestFit="1" customWidth="1"/>
    <col min="1037" max="1282" width="11.42578125" style="119"/>
    <col min="1283" max="1283" width="4.7109375" style="119" customWidth="1"/>
    <col min="1284" max="1284" width="10.85546875" style="119" customWidth="1"/>
    <col min="1285" max="1285" width="38.5703125" style="119" customWidth="1"/>
    <col min="1286" max="1286" width="10.85546875" style="119" customWidth="1"/>
    <col min="1287" max="1287" width="11.5703125" style="119" bestFit="1" customWidth="1"/>
    <col min="1288" max="1288" width="10.85546875" style="119" customWidth="1"/>
    <col min="1289" max="1289" width="11.28515625" style="119" customWidth="1"/>
    <col min="1290" max="1290" width="10.7109375" style="119" customWidth="1"/>
    <col min="1291" max="1291" width="10.7109375" style="119" bestFit="1" customWidth="1"/>
    <col min="1292" max="1292" width="11.5703125" style="119" bestFit="1" customWidth="1"/>
    <col min="1293" max="1538" width="11.42578125" style="119"/>
    <col min="1539" max="1539" width="4.7109375" style="119" customWidth="1"/>
    <col min="1540" max="1540" width="10.85546875" style="119" customWidth="1"/>
    <col min="1541" max="1541" width="38.5703125" style="119" customWidth="1"/>
    <col min="1542" max="1542" width="10.85546875" style="119" customWidth="1"/>
    <col min="1543" max="1543" width="11.5703125" style="119" bestFit="1" customWidth="1"/>
    <col min="1544" max="1544" width="10.85546875" style="119" customWidth="1"/>
    <col min="1545" max="1545" width="11.28515625" style="119" customWidth="1"/>
    <col min="1546" max="1546" width="10.7109375" style="119" customWidth="1"/>
    <col min="1547" max="1547" width="10.7109375" style="119" bestFit="1" customWidth="1"/>
    <col min="1548" max="1548" width="11.5703125" style="119" bestFit="1" customWidth="1"/>
    <col min="1549" max="1794" width="11.42578125" style="119"/>
    <col min="1795" max="1795" width="4.7109375" style="119" customWidth="1"/>
    <col min="1796" max="1796" width="10.85546875" style="119" customWidth="1"/>
    <col min="1797" max="1797" width="38.5703125" style="119" customWidth="1"/>
    <col min="1798" max="1798" width="10.85546875" style="119" customWidth="1"/>
    <col min="1799" max="1799" width="11.5703125" style="119" bestFit="1" customWidth="1"/>
    <col min="1800" max="1800" width="10.85546875" style="119" customWidth="1"/>
    <col min="1801" max="1801" width="11.28515625" style="119" customWidth="1"/>
    <col min="1802" max="1802" width="10.7109375" style="119" customWidth="1"/>
    <col min="1803" max="1803" width="10.7109375" style="119" bestFit="1" customWidth="1"/>
    <col min="1804" max="1804" width="11.5703125" style="119" bestFit="1" customWidth="1"/>
    <col min="1805" max="2050" width="11.42578125" style="119"/>
    <col min="2051" max="2051" width="4.7109375" style="119" customWidth="1"/>
    <col min="2052" max="2052" width="10.85546875" style="119" customWidth="1"/>
    <col min="2053" max="2053" width="38.5703125" style="119" customWidth="1"/>
    <col min="2054" max="2054" width="10.85546875" style="119" customWidth="1"/>
    <col min="2055" max="2055" width="11.5703125" style="119" bestFit="1" customWidth="1"/>
    <col min="2056" max="2056" width="10.85546875" style="119" customWidth="1"/>
    <col min="2057" max="2057" width="11.28515625" style="119" customWidth="1"/>
    <col min="2058" max="2058" width="10.7109375" style="119" customWidth="1"/>
    <col min="2059" max="2059" width="10.7109375" style="119" bestFit="1" customWidth="1"/>
    <col min="2060" max="2060" width="11.5703125" style="119" bestFit="1" customWidth="1"/>
    <col min="2061" max="2306" width="11.42578125" style="119"/>
    <col min="2307" max="2307" width="4.7109375" style="119" customWidth="1"/>
    <col min="2308" max="2308" width="10.85546875" style="119" customWidth="1"/>
    <col min="2309" max="2309" width="38.5703125" style="119" customWidth="1"/>
    <col min="2310" max="2310" width="10.85546875" style="119" customWidth="1"/>
    <col min="2311" max="2311" width="11.5703125" style="119" bestFit="1" customWidth="1"/>
    <col min="2312" max="2312" width="10.85546875" style="119" customWidth="1"/>
    <col min="2313" max="2313" width="11.28515625" style="119" customWidth="1"/>
    <col min="2314" max="2314" width="10.7109375" style="119" customWidth="1"/>
    <col min="2315" max="2315" width="10.7109375" style="119" bestFit="1" customWidth="1"/>
    <col min="2316" max="2316" width="11.5703125" style="119" bestFit="1" customWidth="1"/>
    <col min="2317" max="2562" width="11.42578125" style="119"/>
    <col min="2563" max="2563" width="4.7109375" style="119" customWidth="1"/>
    <col min="2564" max="2564" width="10.85546875" style="119" customWidth="1"/>
    <col min="2565" max="2565" width="38.5703125" style="119" customWidth="1"/>
    <col min="2566" max="2566" width="10.85546875" style="119" customWidth="1"/>
    <col min="2567" max="2567" width="11.5703125" style="119" bestFit="1" customWidth="1"/>
    <col min="2568" max="2568" width="10.85546875" style="119" customWidth="1"/>
    <col min="2569" max="2569" width="11.28515625" style="119" customWidth="1"/>
    <col min="2570" max="2570" width="10.7109375" style="119" customWidth="1"/>
    <col min="2571" max="2571" width="10.7109375" style="119" bestFit="1" customWidth="1"/>
    <col min="2572" max="2572" width="11.5703125" style="119" bestFit="1" customWidth="1"/>
    <col min="2573" max="2818" width="11.42578125" style="119"/>
    <col min="2819" max="2819" width="4.7109375" style="119" customWidth="1"/>
    <col min="2820" max="2820" width="10.85546875" style="119" customWidth="1"/>
    <col min="2821" max="2821" width="38.5703125" style="119" customWidth="1"/>
    <col min="2822" max="2822" width="10.85546875" style="119" customWidth="1"/>
    <col min="2823" max="2823" width="11.5703125" style="119" bestFit="1" customWidth="1"/>
    <col min="2824" max="2824" width="10.85546875" style="119" customWidth="1"/>
    <col min="2825" max="2825" width="11.28515625" style="119" customWidth="1"/>
    <col min="2826" max="2826" width="10.7109375" style="119" customWidth="1"/>
    <col min="2827" max="2827" width="10.7109375" style="119" bestFit="1" customWidth="1"/>
    <col min="2828" max="2828" width="11.5703125" style="119" bestFit="1" customWidth="1"/>
    <col min="2829" max="3074" width="11.42578125" style="119"/>
    <col min="3075" max="3075" width="4.7109375" style="119" customWidth="1"/>
    <col min="3076" max="3076" width="10.85546875" style="119" customWidth="1"/>
    <col min="3077" max="3077" width="38.5703125" style="119" customWidth="1"/>
    <col min="3078" max="3078" width="10.85546875" style="119" customWidth="1"/>
    <col min="3079" max="3079" width="11.5703125" style="119" bestFit="1" customWidth="1"/>
    <col min="3080" max="3080" width="10.85546875" style="119" customWidth="1"/>
    <col min="3081" max="3081" width="11.28515625" style="119" customWidth="1"/>
    <col min="3082" max="3082" width="10.7109375" style="119" customWidth="1"/>
    <col min="3083" max="3083" width="10.7109375" style="119" bestFit="1" customWidth="1"/>
    <col min="3084" max="3084" width="11.5703125" style="119" bestFit="1" customWidth="1"/>
    <col min="3085" max="3330" width="11.42578125" style="119"/>
    <col min="3331" max="3331" width="4.7109375" style="119" customWidth="1"/>
    <col min="3332" max="3332" width="10.85546875" style="119" customWidth="1"/>
    <col min="3333" max="3333" width="38.5703125" style="119" customWidth="1"/>
    <col min="3334" max="3334" width="10.85546875" style="119" customWidth="1"/>
    <col min="3335" max="3335" width="11.5703125" style="119" bestFit="1" customWidth="1"/>
    <col min="3336" max="3336" width="10.85546875" style="119" customWidth="1"/>
    <col min="3337" max="3337" width="11.28515625" style="119" customWidth="1"/>
    <col min="3338" max="3338" width="10.7109375" style="119" customWidth="1"/>
    <col min="3339" max="3339" width="10.7109375" style="119" bestFit="1" customWidth="1"/>
    <col min="3340" max="3340" width="11.5703125" style="119" bestFit="1" customWidth="1"/>
    <col min="3341" max="3586" width="11.42578125" style="119"/>
    <col min="3587" max="3587" width="4.7109375" style="119" customWidth="1"/>
    <col min="3588" max="3588" width="10.85546875" style="119" customWidth="1"/>
    <col min="3589" max="3589" width="38.5703125" style="119" customWidth="1"/>
    <col min="3590" max="3590" width="10.85546875" style="119" customWidth="1"/>
    <col min="3591" max="3591" width="11.5703125" style="119" bestFit="1" customWidth="1"/>
    <col min="3592" max="3592" width="10.85546875" style="119" customWidth="1"/>
    <col min="3593" max="3593" width="11.28515625" style="119" customWidth="1"/>
    <col min="3594" max="3594" width="10.7109375" style="119" customWidth="1"/>
    <col min="3595" max="3595" width="10.7109375" style="119" bestFit="1" customWidth="1"/>
    <col min="3596" max="3596" width="11.5703125" style="119" bestFit="1" customWidth="1"/>
    <col min="3597" max="3842" width="11.42578125" style="119"/>
    <col min="3843" max="3843" width="4.7109375" style="119" customWidth="1"/>
    <col min="3844" max="3844" width="10.85546875" style="119" customWidth="1"/>
    <col min="3845" max="3845" width="38.5703125" style="119" customWidth="1"/>
    <col min="3846" max="3846" width="10.85546875" style="119" customWidth="1"/>
    <col min="3847" max="3847" width="11.5703125" style="119" bestFit="1" customWidth="1"/>
    <col min="3848" max="3848" width="10.85546875" style="119" customWidth="1"/>
    <col min="3849" max="3849" width="11.28515625" style="119" customWidth="1"/>
    <col min="3850" max="3850" width="10.7109375" style="119" customWidth="1"/>
    <col min="3851" max="3851" width="10.7109375" style="119" bestFit="1" customWidth="1"/>
    <col min="3852" max="3852" width="11.5703125" style="119" bestFit="1" customWidth="1"/>
    <col min="3853" max="4098" width="11.42578125" style="119"/>
    <col min="4099" max="4099" width="4.7109375" style="119" customWidth="1"/>
    <col min="4100" max="4100" width="10.85546875" style="119" customWidth="1"/>
    <col min="4101" max="4101" width="38.5703125" style="119" customWidth="1"/>
    <col min="4102" max="4102" width="10.85546875" style="119" customWidth="1"/>
    <col min="4103" max="4103" width="11.5703125" style="119" bestFit="1" customWidth="1"/>
    <col min="4104" max="4104" width="10.85546875" style="119" customWidth="1"/>
    <col min="4105" max="4105" width="11.28515625" style="119" customWidth="1"/>
    <col min="4106" max="4106" width="10.7109375" style="119" customWidth="1"/>
    <col min="4107" max="4107" width="10.7109375" style="119" bestFit="1" customWidth="1"/>
    <col min="4108" max="4108" width="11.5703125" style="119" bestFit="1" customWidth="1"/>
    <col min="4109" max="4354" width="11.42578125" style="119"/>
    <col min="4355" max="4355" width="4.7109375" style="119" customWidth="1"/>
    <col min="4356" max="4356" width="10.85546875" style="119" customWidth="1"/>
    <col min="4357" max="4357" width="38.5703125" style="119" customWidth="1"/>
    <col min="4358" max="4358" width="10.85546875" style="119" customWidth="1"/>
    <col min="4359" max="4359" width="11.5703125" style="119" bestFit="1" customWidth="1"/>
    <col min="4360" max="4360" width="10.85546875" style="119" customWidth="1"/>
    <col min="4361" max="4361" width="11.28515625" style="119" customWidth="1"/>
    <col min="4362" max="4362" width="10.7109375" style="119" customWidth="1"/>
    <col min="4363" max="4363" width="10.7109375" style="119" bestFit="1" customWidth="1"/>
    <col min="4364" max="4364" width="11.5703125" style="119" bestFit="1" customWidth="1"/>
    <col min="4365" max="4610" width="11.42578125" style="119"/>
    <col min="4611" max="4611" width="4.7109375" style="119" customWidth="1"/>
    <col min="4612" max="4612" width="10.85546875" style="119" customWidth="1"/>
    <col min="4613" max="4613" width="38.5703125" style="119" customWidth="1"/>
    <col min="4614" max="4614" width="10.85546875" style="119" customWidth="1"/>
    <col min="4615" max="4615" width="11.5703125" style="119" bestFit="1" customWidth="1"/>
    <col min="4616" max="4616" width="10.85546875" style="119" customWidth="1"/>
    <col min="4617" max="4617" width="11.28515625" style="119" customWidth="1"/>
    <col min="4618" max="4618" width="10.7109375" style="119" customWidth="1"/>
    <col min="4619" max="4619" width="10.7109375" style="119" bestFit="1" customWidth="1"/>
    <col min="4620" max="4620" width="11.5703125" style="119" bestFit="1" customWidth="1"/>
    <col min="4621" max="4866" width="11.42578125" style="119"/>
    <col min="4867" max="4867" width="4.7109375" style="119" customWidth="1"/>
    <col min="4868" max="4868" width="10.85546875" style="119" customWidth="1"/>
    <col min="4869" max="4869" width="38.5703125" style="119" customWidth="1"/>
    <col min="4870" max="4870" width="10.85546875" style="119" customWidth="1"/>
    <col min="4871" max="4871" width="11.5703125" style="119" bestFit="1" customWidth="1"/>
    <col min="4872" max="4872" width="10.85546875" style="119" customWidth="1"/>
    <col min="4873" max="4873" width="11.28515625" style="119" customWidth="1"/>
    <col min="4874" max="4874" width="10.7109375" style="119" customWidth="1"/>
    <col min="4875" max="4875" width="10.7109375" style="119" bestFit="1" customWidth="1"/>
    <col min="4876" max="4876" width="11.5703125" style="119" bestFit="1" customWidth="1"/>
    <col min="4877" max="5122" width="11.42578125" style="119"/>
    <col min="5123" max="5123" width="4.7109375" style="119" customWidth="1"/>
    <col min="5124" max="5124" width="10.85546875" style="119" customWidth="1"/>
    <col min="5125" max="5125" width="38.5703125" style="119" customWidth="1"/>
    <col min="5126" max="5126" width="10.85546875" style="119" customWidth="1"/>
    <col min="5127" max="5127" width="11.5703125" style="119" bestFit="1" customWidth="1"/>
    <col min="5128" max="5128" width="10.85546875" style="119" customWidth="1"/>
    <col min="5129" max="5129" width="11.28515625" style="119" customWidth="1"/>
    <col min="5130" max="5130" width="10.7109375" style="119" customWidth="1"/>
    <col min="5131" max="5131" width="10.7109375" style="119" bestFit="1" customWidth="1"/>
    <col min="5132" max="5132" width="11.5703125" style="119" bestFit="1" customWidth="1"/>
    <col min="5133" max="5378" width="11.42578125" style="119"/>
    <col min="5379" max="5379" width="4.7109375" style="119" customWidth="1"/>
    <col min="5380" max="5380" width="10.85546875" style="119" customWidth="1"/>
    <col min="5381" max="5381" width="38.5703125" style="119" customWidth="1"/>
    <col min="5382" max="5382" width="10.85546875" style="119" customWidth="1"/>
    <col min="5383" max="5383" width="11.5703125" style="119" bestFit="1" customWidth="1"/>
    <col min="5384" max="5384" width="10.85546875" style="119" customWidth="1"/>
    <col min="5385" max="5385" width="11.28515625" style="119" customWidth="1"/>
    <col min="5386" max="5386" width="10.7109375" style="119" customWidth="1"/>
    <col min="5387" max="5387" width="10.7109375" style="119" bestFit="1" customWidth="1"/>
    <col min="5388" max="5388" width="11.5703125" style="119" bestFit="1" customWidth="1"/>
    <col min="5389" max="5634" width="11.42578125" style="119"/>
    <col min="5635" max="5635" width="4.7109375" style="119" customWidth="1"/>
    <col min="5636" max="5636" width="10.85546875" style="119" customWidth="1"/>
    <col min="5637" max="5637" width="38.5703125" style="119" customWidth="1"/>
    <col min="5638" max="5638" width="10.85546875" style="119" customWidth="1"/>
    <col min="5639" max="5639" width="11.5703125" style="119" bestFit="1" customWidth="1"/>
    <col min="5640" max="5640" width="10.85546875" style="119" customWidth="1"/>
    <col min="5641" max="5641" width="11.28515625" style="119" customWidth="1"/>
    <col min="5642" max="5642" width="10.7109375" style="119" customWidth="1"/>
    <col min="5643" max="5643" width="10.7109375" style="119" bestFit="1" customWidth="1"/>
    <col min="5644" max="5644" width="11.5703125" style="119" bestFit="1" customWidth="1"/>
    <col min="5645" max="5890" width="11.42578125" style="119"/>
    <col min="5891" max="5891" width="4.7109375" style="119" customWidth="1"/>
    <col min="5892" max="5892" width="10.85546875" style="119" customWidth="1"/>
    <col min="5893" max="5893" width="38.5703125" style="119" customWidth="1"/>
    <col min="5894" max="5894" width="10.85546875" style="119" customWidth="1"/>
    <col min="5895" max="5895" width="11.5703125" style="119" bestFit="1" customWidth="1"/>
    <col min="5896" max="5896" width="10.85546875" style="119" customWidth="1"/>
    <col min="5897" max="5897" width="11.28515625" style="119" customWidth="1"/>
    <col min="5898" max="5898" width="10.7109375" style="119" customWidth="1"/>
    <col min="5899" max="5899" width="10.7109375" style="119" bestFit="1" customWidth="1"/>
    <col min="5900" max="5900" width="11.5703125" style="119" bestFit="1" customWidth="1"/>
    <col min="5901" max="6146" width="11.42578125" style="119"/>
    <col min="6147" max="6147" width="4.7109375" style="119" customWidth="1"/>
    <col min="6148" max="6148" width="10.85546875" style="119" customWidth="1"/>
    <col min="6149" max="6149" width="38.5703125" style="119" customWidth="1"/>
    <col min="6150" max="6150" width="10.85546875" style="119" customWidth="1"/>
    <col min="6151" max="6151" width="11.5703125" style="119" bestFit="1" customWidth="1"/>
    <col min="6152" max="6152" width="10.85546875" style="119" customWidth="1"/>
    <col min="6153" max="6153" width="11.28515625" style="119" customWidth="1"/>
    <col min="6154" max="6154" width="10.7109375" style="119" customWidth="1"/>
    <col min="6155" max="6155" width="10.7109375" style="119" bestFit="1" customWidth="1"/>
    <col min="6156" max="6156" width="11.5703125" style="119" bestFit="1" customWidth="1"/>
    <col min="6157" max="6402" width="11.42578125" style="119"/>
    <col min="6403" max="6403" width="4.7109375" style="119" customWidth="1"/>
    <col min="6404" max="6404" width="10.85546875" style="119" customWidth="1"/>
    <col min="6405" max="6405" width="38.5703125" style="119" customWidth="1"/>
    <col min="6406" max="6406" width="10.85546875" style="119" customWidth="1"/>
    <col min="6407" max="6407" width="11.5703125" style="119" bestFit="1" customWidth="1"/>
    <col min="6408" max="6408" width="10.85546875" style="119" customWidth="1"/>
    <col min="6409" max="6409" width="11.28515625" style="119" customWidth="1"/>
    <col min="6410" max="6410" width="10.7109375" style="119" customWidth="1"/>
    <col min="6411" max="6411" width="10.7109375" style="119" bestFit="1" customWidth="1"/>
    <col min="6412" max="6412" width="11.5703125" style="119" bestFit="1" customWidth="1"/>
    <col min="6413" max="6658" width="11.42578125" style="119"/>
    <col min="6659" max="6659" width="4.7109375" style="119" customWidth="1"/>
    <col min="6660" max="6660" width="10.85546875" style="119" customWidth="1"/>
    <col min="6661" max="6661" width="38.5703125" style="119" customWidth="1"/>
    <col min="6662" max="6662" width="10.85546875" style="119" customWidth="1"/>
    <col min="6663" max="6663" width="11.5703125" style="119" bestFit="1" customWidth="1"/>
    <col min="6664" max="6664" width="10.85546875" style="119" customWidth="1"/>
    <col min="6665" max="6665" width="11.28515625" style="119" customWidth="1"/>
    <col min="6666" max="6666" width="10.7109375" style="119" customWidth="1"/>
    <col min="6667" max="6667" width="10.7109375" style="119" bestFit="1" customWidth="1"/>
    <col min="6668" max="6668" width="11.5703125" style="119" bestFit="1" customWidth="1"/>
    <col min="6669" max="6914" width="11.42578125" style="119"/>
    <col min="6915" max="6915" width="4.7109375" style="119" customWidth="1"/>
    <col min="6916" max="6916" width="10.85546875" style="119" customWidth="1"/>
    <col min="6917" max="6917" width="38.5703125" style="119" customWidth="1"/>
    <col min="6918" max="6918" width="10.85546875" style="119" customWidth="1"/>
    <col min="6919" max="6919" width="11.5703125" style="119" bestFit="1" customWidth="1"/>
    <col min="6920" max="6920" width="10.85546875" style="119" customWidth="1"/>
    <col min="6921" max="6921" width="11.28515625" style="119" customWidth="1"/>
    <col min="6922" max="6922" width="10.7109375" style="119" customWidth="1"/>
    <col min="6923" max="6923" width="10.7109375" style="119" bestFit="1" customWidth="1"/>
    <col min="6924" max="6924" width="11.5703125" style="119" bestFit="1" customWidth="1"/>
    <col min="6925" max="7170" width="11.42578125" style="119"/>
    <col min="7171" max="7171" width="4.7109375" style="119" customWidth="1"/>
    <col min="7172" max="7172" width="10.85546875" style="119" customWidth="1"/>
    <col min="7173" max="7173" width="38.5703125" style="119" customWidth="1"/>
    <col min="7174" max="7174" width="10.85546875" style="119" customWidth="1"/>
    <col min="7175" max="7175" width="11.5703125" style="119" bestFit="1" customWidth="1"/>
    <col min="7176" max="7176" width="10.85546875" style="119" customWidth="1"/>
    <col min="7177" max="7177" width="11.28515625" style="119" customWidth="1"/>
    <col min="7178" max="7178" width="10.7109375" style="119" customWidth="1"/>
    <col min="7179" max="7179" width="10.7109375" style="119" bestFit="1" customWidth="1"/>
    <col min="7180" max="7180" width="11.5703125" style="119" bestFit="1" customWidth="1"/>
    <col min="7181" max="7426" width="11.42578125" style="119"/>
    <col min="7427" max="7427" width="4.7109375" style="119" customWidth="1"/>
    <col min="7428" max="7428" width="10.85546875" style="119" customWidth="1"/>
    <col min="7429" max="7429" width="38.5703125" style="119" customWidth="1"/>
    <col min="7430" max="7430" width="10.85546875" style="119" customWidth="1"/>
    <col min="7431" max="7431" width="11.5703125" style="119" bestFit="1" customWidth="1"/>
    <col min="7432" max="7432" width="10.85546875" style="119" customWidth="1"/>
    <col min="7433" max="7433" width="11.28515625" style="119" customWidth="1"/>
    <col min="7434" max="7434" width="10.7109375" style="119" customWidth="1"/>
    <col min="7435" max="7435" width="10.7109375" style="119" bestFit="1" customWidth="1"/>
    <col min="7436" max="7436" width="11.5703125" style="119" bestFit="1" customWidth="1"/>
    <col min="7437" max="7682" width="11.42578125" style="119"/>
    <col min="7683" max="7683" width="4.7109375" style="119" customWidth="1"/>
    <col min="7684" max="7684" width="10.85546875" style="119" customWidth="1"/>
    <col min="7685" max="7685" width="38.5703125" style="119" customWidth="1"/>
    <col min="7686" max="7686" width="10.85546875" style="119" customWidth="1"/>
    <col min="7687" max="7687" width="11.5703125" style="119" bestFit="1" customWidth="1"/>
    <col min="7688" max="7688" width="10.85546875" style="119" customWidth="1"/>
    <col min="7689" max="7689" width="11.28515625" style="119" customWidth="1"/>
    <col min="7690" max="7690" width="10.7109375" style="119" customWidth="1"/>
    <col min="7691" max="7691" width="10.7109375" style="119" bestFit="1" customWidth="1"/>
    <col min="7692" max="7692" width="11.5703125" style="119" bestFit="1" customWidth="1"/>
    <col min="7693" max="7938" width="11.42578125" style="119"/>
    <col min="7939" max="7939" width="4.7109375" style="119" customWidth="1"/>
    <col min="7940" max="7940" width="10.85546875" style="119" customWidth="1"/>
    <col min="7941" max="7941" width="38.5703125" style="119" customWidth="1"/>
    <col min="7942" max="7942" width="10.85546875" style="119" customWidth="1"/>
    <col min="7943" max="7943" width="11.5703125" style="119" bestFit="1" customWidth="1"/>
    <col min="7944" max="7944" width="10.85546875" style="119" customWidth="1"/>
    <col min="7945" max="7945" width="11.28515625" style="119" customWidth="1"/>
    <col min="7946" max="7946" width="10.7109375" style="119" customWidth="1"/>
    <col min="7947" max="7947" width="10.7109375" style="119" bestFit="1" customWidth="1"/>
    <col min="7948" max="7948" width="11.5703125" style="119" bestFit="1" customWidth="1"/>
    <col min="7949" max="8194" width="11.42578125" style="119"/>
    <col min="8195" max="8195" width="4.7109375" style="119" customWidth="1"/>
    <col min="8196" max="8196" width="10.85546875" style="119" customWidth="1"/>
    <col min="8197" max="8197" width="38.5703125" style="119" customWidth="1"/>
    <col min="8198" max="8198" width="10.85546875" style="119" customWidth="1"/>
    <col min="8199" max="8199" width="11.5703125" style="119" bestFit="1" customWidth="1"/>
    <col min="8200" max="8200" width="10.85546875" style="119" customWidth="1"/>
    <col min="8201" max="8201" width="11.28515625" style="119" customWidth="1"/>
    <col min="8202" max="8202" width="10.7109375" style="119" customWidth="1"/>
    <col min="8203" max="8203" width="10.7109375" style="119" bestFit="1" customWidth="1"/>
    <col min="8204" max="8204" width="11.5703125" style="119" bestFit="1" customWidth="1"/>
    <col min="8205" max="8450" width="11.42578125" style="119"/>
    <col min="8451" max="8451" width="4.7109375" style="119" customWidth="1"/>
    <col min="8452" max="8452" width="10.85546875" style="119" customWidth="1"/>
    <col min="8453" max="8453" width="38.5703125" style="119" customWidth="1"/>
    <col min="8454" max="8454" width="10.85546875" style="119" customWidth="1"/>
    <col min="8455" max="8455" width="11.5703125" style="119" bestFit="1" customWidth="1"/>
    <col min="8456" max="8456" width="10.85546875" style="119" customWidth="1"/>
    <col min="8457" max="8457" width="11.28515625" style="119" customWidth="1"/>
    <col min="8458" max="8458" width="10.7109375" style="119" customWidth="1"/>
    <col min="8459" max="8459" width="10.7109375" style="119" bestFit="1" customWidth="1"/>
    <col min="8460" max="8460" width="11.5703125" style="119" bestFit="1" customWidth="1"/>
    <col min="8461" max="8706" width="11.42578125" style="119"/>
    <col min="8707" max="8707" width="4.7109375" style="119" customWidth="1"/>
    <col min="8708" max="8708" width="10.85546875" style="119" customWidth="1"/>
    <col min="8709" max="8709" width="38.5703125" style="119" customWidth="1"/>
    <col min="8710" max="8710" width="10.85546875" style="119" customWidth="1"/>
    <col min="8711" max="8711" width="11.5703125" style="119" bestFit="1" customWidth="1"/>
    <col min="8712" max="8712" width="10.85546875" style="119" customWidth="1"/>
    <col min="8713" max="8713" width="11.28515625" style="119" customWidth="1"/>
    <col min="8714" max="8714" width="10.7109375" style="119" customWidth="1"/>
    <col min="8715" max="8715" width="10.7109375" style="119" bestFit="1" customWidth="1"/>
    <col min="8716" max="8716" width="11.5703125" style="119" bestFit="1" customWidth="1"/>
    <col min="8717" max="8962" width="11.42578125" style="119"/>
    <col min="8963" max="8963" width="4.7109375" style="119" customWidth="1"/>
    <col min="8964" max="8964" width="10.85546875" style="119" customWidth="1"/>
    <col min="8965" max="8965" width="38.5703125" style="119" customWidth="1"/>
    <col min="8966" max="8966" width="10.85546875" style="119" customWidth="1"/>
    <col min="8967" max="8967" width="11.5703125" style="119" bestFit="1" customWidth="1"/>
    <col min="8968" max="8968" width="10.85546875" style="119" customWidth="1"/>
    <col min="8969" max="8969" width="11.28515625" style="119" customWidth="1"/>
    <col min="8970" max="8970" width="10.7109375" style="119" customWidth="1"/>
    <col min="8971" max="8971" width="10.7109375" style="119" bestFit="1" customWidth="1"/>
    <col min="8972" max="8972" width="11.5703125" style="119" bestFit="1" customWidth="1"/>
    <col min="8973" max="9218" width="11.42578125" style="119"/>
    <col min="9219" max="9219" width="4.7109375" style="119" customWidth="1"/>
    <col min="9220" max="9220" width="10.85546875" style="119" customWidth="1"/>
    <col min="9221" max="9221" width="38.5703125" style="119" customWidth="1"/>
    <col min="9222" max="9222" width="10.85546875" style="119" customWidth="1"/>
    <col min="9223" max="9223" width="11.5703125" style="119" bestFit="1" customWidth="1"/>
    <col min="9224" max="9224" width="10.85546875" style="119" customWidth="1"/>
    <col min="9225" max="9225" width="11.28515625" style="119" customWidth="1"/>
    <col min="9226" max="9226" width="10.7109375" style="119" customWidth="1"/>
    <col min="9227" max="9227" width="10.7109375" style="119" bestFit="1" customWidth="1"/>
    <col min="9228" max="9228" width="11.5703125" style="119" bestFit="1" customWidth="1"/>
    <col min="9229" max="9474" width="11.42578125" style="119"/>
    <col min="9475" max="9475" width="4.7109375" style="119" customWidth="1"/>
    <col min="9476" max="9476" width="10.85546875" style="119" customWidth="1"/>
    <col min="9477" max="9477" width="38.5703125" style="119" customWidth="1"/>
    <col min="9478" max="9478" width="10.85546875" style="119" customWidth="1"/>
    <col min="9479" max="9479" width="11.5703125" style="119" bestFit="1" customWidth="1"/>
    <col min="9480" max="9480" width="10.85546875" style="119" customWidth="1"/>
    <col min="9481" max="9481" width="11.28515625" style="119" customWidth="1"/>
    <col min="9482" max="9482" width="10.7109375" style="119" customWidth="1"/>
    <col min="9483" max="9483" width="10.7109375" style="119" bestFit="1" customWidth="1"/>
    <col min="9484" max="9484" width="11.5703125" style="119" bestFit="1" customWidth="1"/>
    <col min="9485" max="9730" width="11.42578125" style="119"/>
    <col min="9731" max="9731" width="4.7109375" style="119" customWidth="1"/>
    <col min="9732" max="9732" width="10.85546875" style="119" customWidth="1"/>
    <col min="9733" max="9733" width="38.5703125" style="119" customWidth="1"/>
    <col min="9734" max="9734" width="10.85546875" style="119" customWidth="1"/>
    <col min="9735" max="9735" width="11.5703125" style="119" bestFit="1" customWidth="1"/>
    <col min="9736" max="9736" width="10.85546875" style="119" customWidth="1"/>
    <col min="9737" max="9737" width="11.28515625" style="119" customWidth="1"/>
    <col min="9738" max="9738" width="10.7109375" style="119" customWidth="1"/>
    <col min="9739" max="9739" width="10.7109375" style="119" bestFit="1" customWidth="1"/>
    <col min="9740" max="9740" width="11.5703125" style="119" bestFit="1" customWidth="1"/>
    <col min="9741" max="9986" width="11.42578125" style="119"/>
    <col min="9987" max="9987" width="4.7109375" style="119" customWidth="1"/>
    <col min="9988" max="9988" width="10.85546875" style="119" customWidth="1"/>
    <col min="9989" max="9989" width="38.5703125" style="119" customWidth="1"/>
    <col min="9990" max="9990" width="10.85546875" style="119" customWidth="1"/>
    <col min="9991" max="9991" width="11.5703125" style="119" bestFit="1" customWidth="1"/>
    <col min="9992" max="9992" width="10.85546875" style="119" customWidth="1"/>
    <col min="9993" max="9993" width="11.28515625" style="119" customWidth="1"/>
    <col min="9994" max="9994" width="10.7109375" style="119" customWidth="1"/>
    <col min="9995" max="9995" width="10.7109375" style="119" bestFit="1" customWidth="1"/>
    <col min="9996" max="9996" width="11.5703125" style="119" bestFit="1" customWidth="1"/>
    <col min="9997" max="10242" width="11.42578125" style="119"/>
    <col min="10243" max="10243" width="4.7109375" style="119" customWidth="1"/>
    <col min="10244" max="10244" width="10.85546875" style="119" customWidth="1"/>
    <col min="10245" max="10245" width="38.5703125" style="119" customWidth="1"/>
    <col min="10246" max="10246" width="10.85546875" style="119" customWidth="1"/>
    <col min="10247" max="10247" width="11.5703125" style="119" bestFit="1" customWidth="1"/>
    <col min="10248" max="10248" width="10.85546875" style="119" customWidth="1"/>
    <col min="10249" max="10249" width="11.28515625" style="119" customWidth="1"/>
    <col min="10250" max="10250" width="10.7109375" style="119" customWidth="1"/>
    <col min="10251" max="10251" width="10.7109375" style="119" bestFit="1" customWidth="1"/>
    <col min="10252" max="10252" width="11.5703125" style="119" bestFit="1" customWidth="1"/>
    <col min="10253" max="10498" width="11.42578125" style="119"/>
    <col min="10499" max="10499" width="4.7109375" style="119" customWidth="1"/>
    <col min="10500" max="10500" width="10.85546875" style="119" customWidth="1"/>
    <col min="10501" max="10501" width="38.5703125" style="119" customWidth="1"/>
    <col min="10502" max="10502" width="10.85546875" style="119" customWidth="1"/>
    <col min="10503" max="10503" width="11.5703125" style="119" bestFit="1" customWidth="1"/>
    <col min="10504" max="10504" width="10.85546875" style="119" customWidth="1"/>
    <col min="10505" max="10505" width="11.28515625" style="119" customWidth="1"/>
    <col min="10506" max="10506" width="10.7109375" style="119" customWidth="1"/>
    <col min="10507" max="10507" width="10.7109375" style="119" bestFit="1" customWidth="1"/>
    <col min="10508" max="10508" width="11.5703125" style="119" bestFit="1" customWidth="1"/>
    <col min="10509" max="10754" width="11.42578125" style="119"/>
    <col min="10755" max="10755" width="4.7109375" style="119" customWidth="1"/>
    <col min="10756" max="10756" width="10.85546875" style="119" customWidth="1"/>
    <col min="10757" max="10757" width="38.5703125" style="119" customWidth="1"/>
    <col min="10758" max="10758" width="10.85546875" style="119" customWidth="1"/>
    <col min="10759" max="10759" width="11.5703125" style="119" bestFit="1" customWidth="1"/>
    <col min="10760" max="10760" width="10.85546875" style="119" customWidth="1"/>
    <col min="10761" max="10761" width="11.28515625" style="119" customWidth="1"/>
    <col min="10762" max="10762" width="10.7109375" style="119" customWidth="1"/>
    <col min="10763" max="10763" width="10.7109375" style="119" bestFit="1" customWidth="1"/>
    <col min="10764" max="10764" width="11.5703125" style="119" bestFit="1" customWidth="1"/>
    <col min="10765" max="11010" width="11.42578125" style="119"/>
    <col min="11011" max="11011" width="4.7109375" style="119" customWidth="1"/>
    <col min="11012" max="11012" width="10.85546875" style="119" customWidth="1"/>
    <col min="11013" max="11013" width="38.5703125" style="119" customWidth="1"/>
    <col min="11014" max="11014" width="10.85546875" style="119" customWidth="1"/>
    <col min="11015" max="11015" width="11.5703125" style="119" bestFit="1" customWidth="1"/>
    <col min="11016" max="11016" width="10.85546875" style="119" customWidth="1"/>
    <col min="11017" max="11017" width="11.28515625" style="119" customWidth="1"/>
    <col min="11018" max="11018" width="10.7109375" style="119" customWidth="1"/>
    <col min="11019" max="11019" width="10.7109375" style="119" bestFit="1" customWidth="1"/>
    <col min="11020" max="11020" width="11.5703125" style="119" bestFit="1" customWidth="1"/>
    <col min="11021" max="11266" width="11.42578125" style="119"/>
    <col min="11267" max="11267" width="4.7109375" style="119" customWidth="1"/>
    <col min="11268" max="11268" width="10.85546875" style="119" customWidth="1"/>
    <col min="11269" max="11269" width="38.5703125" style="119" customWidth="1"/>
    <col min="11270" max="11270" width="10.85546875" style="119" customWidth="1"/>
    <col min="11271" max="11271" width="11.5703125" style="119" bestFit="1" customWidth="1"/>
    <col min="11272" max="11272" width="10.85546875" style="119" customWidth="1"/>
    <col min="11273" max="11273" width="11.28515625" style="119" customWidth="1"/>
    <col min="11274" max="11274" width="10.7109375" style="119" customWidth="1"/>
    <col min="11275" max="11275" width="10.7109375" style="119" bestFit="1" customWidth="1"/>
    <col min="11276" max="11276" width="11.5703125" style="119" bestFit="1" customWidth="1"/>
    <col min="11277" max="11522" width="11.42578125" style="119"/>
    <col min="11523" max="11523" width="4.7109375" style="119" customWidth="1"/>
    <col min="11524" max="11524" width="10.85546875" style="119" customWidth="1"/>
    <col min="11525" max="11525" width="38.5703125" style="119" customWidth="1"/>
    <col min="11526" max="11526" width="10.85546875" style="119" customWidth="1"/>
    <col min="11527" max="11527" width="11.5703125" style="119" bestFit="1" customWidth="1"/>
    <col min="11528" max="11528" width="10.85546875" style="119" customWidth="1"/>
    <col min="11529" max="11529" width="11.28515625" style="119" customWidth="1"/>
    <col min="11530" max="11530" width="10.7109375" style="119" customWidth="1"/>
    <col min="11531" max="11531" width="10.7109375" style="119" bestFit="1" customWidth="1"/>
    <col min="11532" max="11532" width="11.5703125" style="119" bestFit="1" customWidth="1"/>
    <col min="11533" max="11778" width="11.42578125" style="119"/>
    <col min="11779" max="11779" width="4.7109375" style="119" customWidth="1"/>
    <col min="11780" max="11780" width="10.85546875" style="119" customWidth="1"/>
    <col min="11781" max="11781" width="38.5703125" style="119" customWidth="1"/>
    <col min="11782" max="11782" width="10.85546875" style="119" customWidth="1"/>
    <col min="11783" max="11783" width="11.5703125" style="119" bestFit="1" customWidth="1"/>
    <col min="11784" max="11784" width="10.85546875" style="119" customWidth="1"/>
    <col min="11785" max="11785" width="11.28515625" style="119" customWidth="1"/>
    <col min="11786" max="11786" width="10.7109375" style="119" customWidth="1"/>
    <col min="11787" max="11787" width="10.7109375" style="119" bestFit="1" customWidth="1"/>
    <col min="11788" max="11788" width="11.5703125" style="119" bestFit="1" customWidth="1"/>
    <col min="11789" max="12034" width="11.42578125" style="119"/>
    <col min="12035" max="12035" width="4.7109375" style="119" customWidth="1"/>
    <col min="12036" max="12036" width="10.85546875" style="119" customWidth="1"/>
    <col min="12037" max="12037" width="38.5703125" style="119" customWidth="1"/>
    <col min="12038" max="12038" width="10.85546875" style="119" customWidth="1"/>
    <col min="12039" max="12039" width="11.5703125" style="119" bestFit="1" customWidth="1"/>
    <col min="12040" max="12040" width="10.85546875" style="119" customWidth="1"/>
    <col min="12041" max="12041" width="11.28515625" style="119" customWidth="1"/>
    <col min="12042" max="12042" width="10.7109375" style="119" customWidth="1"/>
    <col min="12043" max="12043" width="10.7109375" style="119" bestFit="1" customWidth="1"/>
    <col min="12044" max="12044" width="11.5703125" style="119" bestFit="1" customWidth="1"/>
    <col min="12045" max="12290" width="11.42578125" style="119"/>
    <col min="12291" max="12291" width="4.7109375" style="119" customWidth="1"/>
    <col min="12292" max="12292" width="10.85546875" style="119" customWidth="1"/>
    <col min="12293" max="12293" width="38.5703125" style="119" customWidth="1"/>
    <col min="12294" max="12294" width="10.85546875" style="119" customWidth="1"/>
    <col min="12295" max="12295" width="11.5703125" style="119" bestFit="1" customWidth="1"/>
    <col min="12296" max="12296" width="10.85546875" style="119" customWidth="1"/>
    <col min="12297" max="12297" width="11.28515625" style="119" customWidth="1"/>
    <col min="12298" max="12298" width="10.7109375" style="119" customWidth="1"/>
    <col min="12299" max="12299" width="10.7109375" style="119" bestFit="1" customWidth="1"/>
    <col min="12300" max="12300" width="11.5703125" style="119" bestFit="1" customWidth="1"/>
    <col min="12301" max="12546" width="11.42578125" style="119"/>
    <col min="12547" max="12547" width="4.7109375" style="119" customWidth="1"/>
    <col min="12548" max="12548" width="10.85546875" style="119" customWidth="1"/>
    <col min="12549" max="12549" width="38.5703125" style="119" customWidth="1"/>
    <col min="12550" max="12550" width="10.85546875" style="119" customWidth="1"/>
    <col min="12551" max="12551" width="11.5703125" style="119" bestFit="1" customWidth="1"/>
    <col min="12552" max="12552" width="10.85546875" style="119" customWidth="1"/>
    <col min="12553" max="12553" width="11.28515625" style="119" customWidth="1"/>
    <col min="12554" max="12554" width="10.7109375" style="119" customWidth="1"/>
    <col min="12555" max="12555" width="10.7109375" style="119" bestFit="1" customWidth="1"/>
    <col min="12556" max="12556" width="11.5703125" style="119" bestFit="1" customWidth="1"/>
    <col min="12557" max="12802" width="11.42578125" style="119"/>
    <col min="12803" max="12803" width="4.7109375" style="119" customWidth="1"/>
    <col min="12804" max="12804" width="10.85546875" style="119" customWidth="1"/>
    <col min="12805" max="12805" width="38.5703125" style="119" customWidth="1"/>
    <col min="12806" max="12806" width="10.85546875" style="119" customWidth="1"/>
    <col min="12807" max="12807" width="11.5703125" style="119" bestFit="1" customWidth="1"/>
    <col min="12808" max="12808" width="10.85546875" style="119" customWidth="1"/>
    <col min="12809" max="12809" width="11.28515625" style="119" customWidth="1"/>
    <col min="12810" max="12810" width="10.7109375" style="119" customWidth="1"/>
    <col min="12811" max="12811" width="10.7109375" style="119" bestFit="1" customWidth="1"/>
    <col min="12812" max="12812" width="11.5703125" style="119" bestFit="1" customWidth="1"/>
    <col min="12813" max="13058" width="11.42578125" style="119"/>
    <col min="13059" max="13059" width="4.7109375" style="119" customWidth="1"/>
    <col min="13060" max="13060" width="10.85546875" style="119" customWidth="1"/>
    <col min="13061" max="13061" width="38.5703125" style="119" customWidth="1"/>
    <col min="13062" max="13062" width="10.85546875" style="119" customWidth="1"/>
    <col min="13063" max="13063" width="11.5703125" style="119" bestFit="1" customWidth="1"/>
    <col min="13064" max="13064" width="10.85546875" style="119" customWidth="1"/>
    <col min="13065" max="13065" width="11.28515625" style="119" customWidth="1"/>
    <col min="13066" max="13066" width="10.7109375" style="119" customWidth="1"/>
    <col min="13067" max="13067" width="10.7109375" style="119" bestFit="1" customWidth="1"/>
    <col min="13068" max="13068" width="11.5703125" style="119" bestFit="1" customWidth="1"/>
    <col min="13069" max="13314" width="11.42578125" style="119"/>
    <col min="13315" max="13315" width="4.7109375" style="119" customWidth="1"/>
    <col min="13316" max="13316" width="10.85546875" style="119" customWidth="1"/>
    <col min="13317" max="13317" width="38.5703125" style="119" customWidth="1"/>
    <col min="13318" max="13318" width="10.85546875" style="119" customWidth="1"/>
    <col min="13319" max="13319" width="11.5703125" style="119" bestFit="1" customWidth="1"/>
    <col min="13320" max="13320" width="10.85546875" style="119" customWidth="1"/>
    <col min="13321" max="13321" width="11.28515625" style="119" customWidth="1"/>
    <col min="13322" max="13322" width="10.7109375" style="119" customWidth="1"/>
    <col min="13323" max="13323" width="10.7109375" style="119" bestFit="1" customWidth="1"/>
    <col min="13324" max="13324" width="11.5703125" style="119" bestFit="1" customWidth="1"/>
    <col min="13325" max="13570" width="11.42578125" style="119"/>
    <col min="13571" max="13571" width="4.7109375" style="119" customWidth="1"/>
    <col min="13572" max="13572" width="10.85546875" style="119" customWidth="1"/>
    <col min="13573" max="13573" width="38.5703125" style="119" customWidth="1"/>
    <col min="13574" max="13574" width="10.85546875" style="119" customWidth="1"/>
    <col min="13575" max="13575" width="11.5703125" style="119" bestFit="1" customWidth="1"/>
    <col min="13576" max="13576" width="10.85546875" style="119" customWidth="1"/>
    <col min="13577" max="13577" width="11.28515625" style="119" customWidth="1"/>
    <col min="13578" max="13578" width="10.7109375" style="119" customWidth="1"/>
    <col min="13579" max="13579" width="10.7109375" style="119" bestFit="1" customWidth="1"/>
    <col min="13580" max="13580" width="11.5703125" style="119" bestFit="1" customWidth="1"/>
    <col min="13581" max="13826" width="11.42578125" style="119"/>
    <col min="13827" max="13827" width="4.7109375" style="119" customWidth="1"/>
    <col min="13828" max="13828" width="10.85546875" style="119" customWidth="1"/>
    <col min="13829" max="13829" width="38.5703125" style="119" customWidth="1"/>
    <col min="13830" max="13830" width="10.85546875" style="119" customWidth="1"/>
    <col min="13831" max="13831" width="11.5703125" style="119" bestFit="1" customWidth="1"/>
    <col min="13832" max="13832" width="10.85546875" style="119" customWidth="1"/>
    <col min="13833" max="13833" width="11.28515625" style="119" customWidth="1"/>
    <col min="13834" max="13834" width="10.7109375" style="119" customWidth="1"/>
    <col min="13835" max="13835" width="10.7109375" style="119" bestFit="1" customWidth="1"/>
    <col min="13836" max="13836" width="11.5703125" style="119" bestFit="1" customWidth="1"/>
    <col min="13837" max="14082" width="11.42578125" style="119"/>
    <col min="14083" max="14083" width="4.7109375" style="119" customWidth="1"/>
    <col min="14084" max="14084" width="10.85546875" style="119" customWidth="1"/>
    <col min="14085" max="14085" width="38.5703125" style="119" customWidth="1"/>
    <col min="14086" max="14086" width="10.85546875" style="119" customWidth="1"/>
    <col min="14087" max="14087" width="11.5703125" style="119" bestFit="1" customWidth="1"/>
    <col min="14088" max="14088" width="10.85546875" style="119" customWidth="1"/>
    <col min="14089" max="14089" width="11.28515625" style="119" customWidth="1"/>
    <col min="14090" max="14090" width="10.7109375" style="119" customWidth="1"/>
    <col min="14091" max="14091" width="10.7109375" style="119" bestFit="1" customWidth="1"/>
    <col min="14092" max="14092" width="11.5703125" style="119" bestFit="1" customWidth="1"/>
    <col min="14093" max="14338" width="11.42578125" style="119"/>
    <col min="14339" max="14339" width="4.7109375" style="119" customWidth="1"/>
    <col min="14340" max="14340" width="10.85546875" style="119" customWidth="1"/>
    <col min="14341" max="14341" width="38.5703125" style="119" customWidth="1"/>
    <col min="14342" max="14342" width="10.85546875" style="119" customWidth="1"/>
    <col min="14343" max="14343" width="11.5703125" style="119" bestFit="1" customWidth="1"/>
    <col min="14344" max="14344" width="10.85546875" style="119" customWidth="1"/>
    <col min="14345" max="14345" width="11.28515625" style="119" customWidth="1"/>
    <col min="14346" max="14346" width="10.7109375" style="119" customWidth="1"/>
    <col min="14347" max="14347" width="10.7109375" style="119" bestFit="1" customWidth="1"/>
    <col min="14348" max="14348" width="11.5703125" style="119" bestFit="1" customWidth="1"/>
    <col min="14349" max="14594" width="11.42578125" style="119"/>
    <col min="14595" max="14595" width="4.7109375" style="119" customWidth="1"/>
    <col min="14596" max="14596" width="10.85546875" style="119" customWidth="1"/>
    <col min="14597" max="14597" width="38.5703125" style="119" customWidth="1"/>
    <col min="14598" max="14598" width="10.85546875" style="119" customWidth="1"/>
    <col min="14599" max="14599" width="11.5703125" style="119" bestFit="1" customWidth="1"/>
    <col min="14600" max="14600" width="10.85546875" style="119" customWidth="1"/>
    <col min="14601" max="14601" width="11.28515625" style="119" customWidth="1"/>
    <col min="14602" max="14602" width="10.7109375" style="119" customWidth="1"/>
    <col min="14603" max="14603" width="10.7109375" style="119" bestFit="1" customWidth="1"/>
    <col min="14604" max="14604" width="11.5703125" style="119" bestFit="1" customWidth="1"/>
    <col min="14605" max="14850" width="11.42578125" style="119"/>
    <col min="14851" max="14851" width="4.7109375" style="119" customWidth="1"/>
    <col min="14852" max="14852" width="10.85546875" style="119" customWidth="1"/>
    <col min="14853" max="14853" width="38.5703125" style="119" customWidth="1"/>
    <col min="14854" max="14854" width="10.85546875" style="119" customWidth="1"/>
    <col min="14855" max="14855" width="11.5703125" style="119" bestFit="1" customWidth="1"/>
    <col min="14856" max="14856" width="10.85546875" style="119" customWidth="1"/>
    <col min="14857" max="14857" width="11.28515625" style="119" customWidth="1"/>
    <col min="14858" max="14858" width="10.7109375" style="119" customWidth="1"/>
    <col min="14859" max="14859" width="10.7109375" style="119" bestFit="1" customWidth="1"/>
    <col min="14860" max="14860" width="11.5703125" style="119" bestFit="1" customWidth="1"/>
    <col min="14861" max="15106" width="11.42578125" style="119"/>
    <col min="15107" max="15107" width="4.7109375" style="119" customWidth="1"/>
    <col min="15108" max="15108" width="10.85546875" style="119" customWidth="1"/>
    <col min="15109" max="15109" width="38.5703125" style="119" customWidth="1"/>
    <col min="15110" max="15110" width="10.85546875" style="119" customWidth="1"/>
    <col min="15111" max="15111" width="11.5703125" style="119" bestFit="1" customWidth="1"/>
    <col min="15112" max="15112" width="10.85546875" style="119" customWidth="1"/>
    <col min="15113" max="15113" width="11.28515625" style="119" customWidth="1"/>
    <col min="15114" max="15114" width="10.7109375" style="119" customWidth="1"/>
    <col min="15115" max="15115" width="10.7109375" style="119" bestFit="1" customWidth="1"/>
    <col min="15116" max="15116" width="11.5703125" style="119" bestFit="1" customWidth="1"/>
    <col min="15117" max="15362" width="11.42578125" style="119"/>
    <col min="15363" max="15363" width="4.7109375" style="119" customWidth="1"/>
    <col min="15364" max="15364" width="10.85546875" style="119" customWidth="1"/>
    <col min="15365" max="15365" width="38.5703125" style="119" customWidth="1"/>
    <col min="15366" max="15366" width="10.85546875" style="119" customWidth="1"/>
    <col min="15367" max="15367" width="11.5703125" style="119" bestFit="1" customWidth="1"/>
    <col min="15368" max="15368" width="10.85546875" style="119" customWidth="1"/>
    <col min="15369" max="15369" width="11.28515625" style="119" customWidth="1"/>
    <col min="15370" max="15370" width="10.7109375" style="119" customWidth="1"/>
    <col min="15371" max="15371" width="10.7109375" style="119" bestFit="1" customWidth="1"/>
    <col min="15372" max="15372" width="11.5703125" style="119" bestFit="1" customWidth="1"/>
    <col min="15373" max="15618" width="11.42578125" style="119"/>
    <col min="15619" max="15619" width="4.7109375" style="119" customWidth="1"/>
    <col min="15620" max="15620" width="10.85546875" style="119" customWidth="1"/>
    <col min="15621" max="15621" width="38.5703125" style="119" customWidth="1"/>
    <col min="15622" max="15622" width="10.85546875" style="119" customWidth="1"/>
    <col min="15623" max="15623" width="11.5703125" style="119" bestFit="1" customWidth="1"/>
    <col min="15624" max="15624" width="10.85546875" style="119" customWidth="1"/>
    <col min="15625" max="15625" width="11.28515625" style="119" customWidth="1"/>
    <col min="15626" max="15626" width="10.7109375" style="119" customWidth="1"/>
    <col min="15627" max="15627" width="10.7109375" style="119" bestFit="1" customWidth="1"/>
    <col min="15628" max="15628" width="11.5703125" style="119" bestFit="1" customWidth="1"/>
    <col min="15629" max="15874" width="11.42578125" style="119"/>
    <col min="15875" max="15875" width="4.7109375" style="119" customWidth="1"/>
    <col min="15876" max="15876" width="10.85546875" style="119" customWidth="1"/>
    <col min="15877" max="15877" width="38.5703125" style="119" customWidth="1"/>
    <col min="15878" max="15878" width="10.85546875" style="119" customWidth="1"/>
    <col min="15879" max="15879" width="11.5703125" style="119" bestFit="1" customWidth="1"/>
    <col min="15880" max="15880" width="10.85546875" style="119" customWidth="1"/>
    <col min="15881" max="15881" width="11.28515625" style="119" customWidth="1"/>
    <col min="15882" max="15882" width="10.7109375" style="119" customWidth="1"/>
    <col min="15883" max="15883" width="10.7109375" style="119" bestFit="1" customWidth="1"/>
    <col min="15884" max="15884" width="11.5703125" style="119" bestFit="1" customWidth="1"/>
    <col min="15885" max="16130" width="11.42578125" style="119"/>
    <col min="16131" max="16131" width="4.7109375" style="119" customWidth="1"/>
    <col min="16132" max="16132" width="10.85546875" style="119" customWidth="1"/>
    <col min="16133" max="16133" width="38.5703125" style="119" customWidth="1"/>
    <col min="16134" max="16134" width="10.85546875" style="119" customWidth="1"/>
    <col min="16135" max="16135" width="11.5703125" style="119" bestFit="1" customWidth="1"/>
    <col min="16136" max="16136" width="10.85546875" style="119" customWidth="1"/>
    <col min="16137" max="16137" width="11.28515625" style="119" customWidth="1"/>
    <col min="16138" max="16138" width="10.7109375" style="119" customWidth="1"/>
    <col min="16139" max="16139" width="10.7109375" style="119" bestFit="1" customWidth="1"/>
    <col min="16140" max="16140" width="11.5703125" style="119" bestFit="1" customWidth="1"/>
    <col min="16141" max="16384" width="11.42578125" style="119"/>
  </cols>
  <sheetData>
    <row r="1" spans="2:14" ht="18" customHeight="1" thickBot="1">
      <c r="B1" s="120"/>
      <c r="C1" s="120"/>
      <c r="D1" s="120"/>
      <c r="E1" s="121"/>
      <c r="F1" s="122"/>
      <c r="G1" s="122"/>
      <c r="H1" s="122"/>
      <c r="I1" s="122"/>
      <c r="J1" s="122"/>
      <c r="K1" s="120"/>
    </row>
    <row r="2" spans="2:14" ht="18.75" customHeight="1">
      <c r="B2" s="124"/>
      <c r="C2" s="125"/>
      <c r="D2" s="126"/>
      <c r="E2" s="127"/>
      <c r="F2" s="241" t="s">
        <v>97</v>
      </c>
      <c r="G2" s="242"/>
      <c r="H2" s="242"/>
      <c r="I2" s="242"/>
      <c r="J2" s="242"/>
      <c r="K2" s="242"/>
      <c r="L2" s="243"/>
      <c r="M2" s="128"/>
    </row>
    <row r="3" spans="2:14" ht="18" customHeight="1">
      <c r="B3" s="129"/>
      <c r="C3" s="130"/>
      <c r="D3" s="131"/>
      <c r="E3" s="132"/>
      <c r="F3" s="244"/>
      <c r="G3" s="245"/>
      <c r="H3" s="245"/>
      <c r="I3" s="245"/>
      <c r="J3" s="245"/>
      <c r="K3" s="245"/>
      <c r="L3" s="246"/>
      <c r="M3" s="128"/>
    </row>
    <row r="4" spans="2:14" ht="18" customHeight="1">
      <c r="B4" s="129"/>
      <c r="C4" s="130"/>
      <c r="D4" s="131"/>
      <c r="E4" s="132"/>
      <c r="F4" s="247" t="s">
        <v>98</v>
      </c>
      <c r="G4" s="248"/>
      <c r="H4" s="248"/>
      <c r="I4" s="248"/>
      <c r="J4" s="248"/>
      <c r="K4" s="248"/>
      <c r="L4" s="249"/>
      <c r="M4" s="133"/>
    </row>
    <row r="5" spans="2:14" ht="18" customHeight="1">
      <c r="B5" s="129"/>
      <c r="C5" s="130"/>
      <c r="D5" s="131"/>
      <c r="E5" s="132"/>
      <c r="F5" s="250"/>
      <c r="G5" s="251"/>
      <c r="H5" s="251"/>
      <c r="I5" s="251"/>
      <c r="J5" s="251"/>
      <c r="K5" s="251"/>
      <c r="L5" s="252"/>
      <c r="M5" s="133"/>
    </row>
    <row r="6" spans="2:14" ht="18" customHeight="1">
      <c r="B6" s="129"/>
      <c r="C6" s="130"/>
      <c r="D6" s="131"/>
      <c r="E6" s="132"/>
      <c r="F6" s="253" t="s">
        <v>99</v>
      </c>
      <c r="G6" s="254"/>
      <c r="H6" s="254"/>
      <c r="I6" s="254"/>
      <c r="J6" s="254"/>
      <c r="K6" s="254"/>
      <c r="L6" s="255"/>
      <c r="M6" s="128"/>
    </row>
    <row r="7" spans="2:14" ht="18" customHeight="1" thickBot="1">
      <c r="B7" s="134"/>
      <c r="C7" s="135"/>
      <c r="D7" s="136"/>
      <c r="E7" s="137"/>
      <c r="F7" s="244"/>
      <c r="G7" s="245"/>
      <c r="H7" s="245"/>
      <c r="I7" s="245"/>
      <c r="J7" s="245"/>
      <c r="K7" s="245"/>
      <c r="L7" s="246"/>
      <c r="M7" s="128"/>
    </row>
    <row r="8" spans="2:14" ht="5.0999999999999996" customHeight="1">
      <c r="B8" s="138"/>
      <c r="C8" s="139"/>
      <c r="D8" s="139"/>
      <c r="E8" s="140"/>
      <c r="F8" s="141"/>
      <c r="G8" s="141"/>
      <c r="H8" s="141"/>
      <c r="I8" s="141"/>
      <c r="J8" s="141"/>
      <c r="K8" s="139"/>
      <c r="L8" s="142"/>
      <c r="M8" s="119" t="s">
        <v>100</v>
      </c>
    </row>
    <row r="9" spans="2:14" ht="18" customHeight="1">
      <c r="B9" s="256" t="s">
        <v>101</v>
      </c>
      <c r="C9" s="257"/>
      <c r="D9" s="257"/>
      <c r="E9" s="257"/>
      <c r="F9" s="257"/>
      <c r="G9" s="257"/>
      <c r="H9" s="257"/>
      <c r="I9" s="257"/>
      <c r="J9" s="257"/>
      <c r="K9" s="257"/>
      <c r="L9" s="258"/>
      <c r="M9" s="119" t="s">
        <v>100</v>
      </c>
    </row>
    <row r="10" spans="2:14" ht="5.0999999999999996" customHeight="1">
      <c r="B10" s="143"/>
      <c r="C10" s="131"/>
      <c r="D10" s="144"/>
      <c r="E10" s="131"/>
      <c r="F10" s="144"/>
      <c r="G10" s="144"/>
      <c r="H10" s="144"/>
      <c r="I10" s="144"/>
      <c r="J10" s="144"/>
      <c r="K10" s="144"/>
      <c r="L10" s="142"/>
      <c r="M10" s="119" t="s">
        <v>100</v>
      </c>
    </row>
    <row r="11" spans="2:14" ht="24.75" customHeight="1">
      <c r="B11" s="229" t="s">
        <v>113</v>
      </c>
      <c r="C11" s="230"/>
      <c r="D11" s="230"/>
      <c r="E11" s="230"/>
      <c r="F11" s="230"/>
      <c r="G11" s="259" t="s">
        <v>115</v>
      </c>
      <c r="H11" s="230"/>
      <c r="I11" s="230"/>
      <c r="J11" s="230"/>
      <c r="K11" s="230"/>
      <c r="L11" s="260"/>
      <c r="M11" s="119" t="s">
        <v>100</v>
      </c>
    </row>
    <row r="12" spans="2:14" ht="18" customHeight="1">
      <c r="B12" s="229" t="s">
        <v>114</v>
      </c>
      <c r="C12" s="230"/>
      <c r="D12" s="230"/>
      <c r="E12" s="230"/>
      <c r="F12" s="231"/>
      <c r="G12" s="232" t="s">
        <v>102</v>
      </c>
      <c r="H12" s="233"/>
      <c r="I12" s="233"/>
      <c r="J12" s="233"/>
      <c r="K12" s="233"/>
      <c r="L12" s="234"/>
      <c r="M12" s="119" t="s">
        <v>100</v>
      </c>
    </row>
    <row r="13" spans="2:14" ht="5.0999999999999996" customHeight="1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7"/>
      <c r="M13" s="119" t="s">
        <v>100</v>
      </c>
    </row>
    <row r="14" spans="2:14" ht="18" customHeight="1">
      <c r="B14" s="235" t="s">
        <v>2</v>
      </c>
      <c r="C14" s="237" t="s">
        <v>103</v>
      </c>
      <c r="D14" s="237" t="s">
        <v>104</v>
      </c>
      <c r="E14" s="237" t="s">
        <v>105</v>
      </c>
      <c r="F14" s="227" t="s">
        <v>106</v>
      </c>
      <c r="G14" s="228"/>
      <c r="H14" s="227" t="s">
        <v>107</v>
      </c>
      <c r="I14" s="228"/>
      <c r="J14" s="227" t="s">
        <v>107</v>
      </c>
      <c r="K14" s="228"/>
      <c r="L14" s="239" t="s">
        <v>108</v>
      </c>
      <c r="M14" s="119" t="s">
        <v>100</v>
      </c>
    </row>
    <row r="15" spans="2:14" ht="18" customHeight="1">
      <c r="B15" s="236"/>
      <c r="C15" s="238"/>
      <c r="D15" s="238"/>
      <c r="E15" s="238"/>
      <c r="F15" s="148" t="s">
        <v>46</v>
      </c>
      <c r="G15" s="148" t="s">
        <v>109</v>
      </c>
      <c r="H15" s="148" t="s">
        <v>46</v>
      </c>
      <c r="I15" s="148" t="s">
        <v>109</v>
      </c>
      <c r="J15" s="148" t="s">
        <v>46</v>
      </c>
      <c r="K15" s="148" t="s">
        <v>109</v>
      </c>
      <c r="L15" s="240"/>
      <c r="M15" s="119" t="s">
        <v>100</v>
      </c>
      <c r="N15" s="119" t="s">
        <v>100</v>
      </c>
    </row>
    <row r="16" spans="2:14" ht="5.0999999999999996" customHeight="1">
      <c r="B16" s="149"/>
      <c r="C16" s="150"/>
      <c r="D16" s="151"/>
      <c r="E16" s="150"/>
      <c r="F16" s="151"/>
      <c r="G16" s="151"/>
      <c r="H16" s="151"/>
      <c r="I16" s="151"/>
      <c r="J16" s="151"/>
      <c r="K16" s="151"/>
      <c r="L16" s="152"/>
      <c r="M16" s="119" t="s">
        <v>100</v>
      </c>
      <c r="N16" s="119" t="s">
        <v>100</v>
      </c>
    </row>
    <row r="17" spans="2:14" ht="37.5" customHeight="1">
      <c r="B17" s="153" t="s">
        <v>110</v>
      </c>
      <c r="C17" s="203" t="s">
        <v>116</v>
      </c>
      <c r="D17" s="155">
        <f>E17/$E$23*100</f>
        <v>100</v>
      </c>
      <c r="E17" s="156">
        <f>'750kVA'!H36</f>
        <v>190192.64790499999</v>
      </c>
      <c r="F17" s="157">
        <v>5</v>
      </c>
      <c r="G17" s="156">
        <f>ROUND(F17*$E17/100,2)</f>
        <v>9509.6299999999992</v>
      </c>
      <c r="H17" s="155">
        <v>60</v>
      </c>
      <c r="I17" s="156">
        <f>ROUND(H17*$E17/100,2)</f>
        <v>114115.59</v>
      </c>
      <c r="J17" s="155">
        <v>35</v>
      </c>
      <c r="K17" s="156">
        <f>ROUND(J17*$E17/100,2)</f>
        <v>66567.429999999993</v>
      </c>
      <c r="L17" s="158">
        <f>+K17+I17+G17</f>
        <v>190192.65</v>
      </c>
      <c r="M17" s="119" t="s">
        <v>100</v>
      </c>
      <c r="N17" s="159" t="s">
        <v>100</v>
      </c>
    </row>
    <row r="18" spans="2:14">
      <c r="B18" s="153"/>
      <c r="C18" s="154"/>
      <c r="D18" s="155"/>
      <c r="E18" s="156"/>
      <c r="F18" s="157"/>
      <c r="G18" s="156"/>
      <c r="H18" s="155"/>
      <c r="I18" s="156"/>
      <c r="J18" s="155"/>
      <c r="K18" s="156"/>
      <c r="L18" s="158"/>
      <c r="N18" s="159"/>
    </row>
    <row r="19" spans="2:14">
      <c r="B19" s="153"/>
      <c r="C19" s="154"/>
      <c r="D19" s="155"/>
      <c r="E19" s="156"/>
      <c r="F19" s="157"/>
      <c r="G19" s="156"/>
      <c r="H19" s="155"/>
      <c r="I19" s="156"/>
      <c r="J19" s="155"/>
      <c r="K19" s="156"/>
      <c r="L19" s="158"/>
      <c r="N19" s="159" t="s">
        <v>100</v>
      </c>
    </row>
    <row r="20" spans="2:14">
      <c r="B20" s="153"/>
      <c r="C20" s="154"/>
      <c r="D20" s="155"/>
      <c r="E20" s="156"/>
      <c r="F20" s="157"/>
      <c r="G20" s="156"/>
      <c r="H20" s="155"/>
      <c r="I20" s="156"/>
      <c r="J20" s="155"/>
      <c r="K20" s="156"/>
      <c r="L20" s="158"/>
      <c r="N20" s="159" t="s">
        <v>100</v>
      </c>
    </row>
    <row r="21" spans="2:14">
      <c r="B21" s="153"/>
      <c r="C21" s="154"/>
      <c r="D21" s="155"/>
      <c r="E21" s="156"/>
      <c r="F21" s="157"/>
      <c r="G21" s="156"/>
      <c r="H21" s="155"/>
      <c r="I21" s="156"/>
      <c r="J21" s="155"/>
      <c r="K21" s="156"/>
      <c r="L21" s="158"/>
      <c r="N21" s="159" t="s">
        <v>100</v>
      </c>
    </row>
    <row r="22" spans="2:14" s="131" customFormat="1" ht="5.0999999999999996" customHeight="1" thickBot="1">
      <c r="B22" s="160"/>
      <c r="C22" s="161"/>
      <c r="D22" s="162"/>
      <c r="E22" s="163"/>
      <c r="F22" s="163"/>
      <c r="G22" s="164"/>
      <c r="H22" s="162"/>
      <c r="I22" s="164"/>
      <c r="J22" s="162"/>
      <c r="K22" s="164"/>
      <c r="L22" s="165"/>
      <c r="N22" s="131" t="s">
        <v>100</v>
      </c>
    </row>
    <row r="23" spans="2:14" ht="12.75" thickBot="1">
      <c r="B23" s="166"/>
      <c r="C23" s="167" t="s">
        <v>111</v>
      </c>
      <c r="D23" s="168">
        <f>SUM(D17:D21)</f>
        <v>100</v>
      </c>
      <c r="E23" s="169">
        <f>SUM(E17:E22)</f>
        <v>190192.64790499999</v>
      </c>
      <c r="F23" s="170">
        <f>ROUND(G23/$E$23*100,4)</f>
        <v>5</v>
      </c>
      <c r="G23" s="171">
        <f>SUM(G17:G22)</f>
        <v>9509.6299999999992</v>
      </c>
      <c r="H23" s="170">
        <f>ROUND(I23/$E$23*100,4)</f>
        <v>60</v>
      </c>
      <c r="I23" s="171">
        <f>SUM(I17:I22)</f>
        <v>114115.59</v>
      </c>
      <c r="J23" s="170">
        <f>ROUND(K23/$E$23*100,4)</f>
        <v>35</v>
      </c>
      <c r="K23" s="171">
        <f>SUM(K17:K22)</f>
        <v>66567.429999999993</v>
      </c>
      <c r="L23" s="172">
        <f>SUM(L17:L21)</f>
        <v>190192.65</v>
      </c>
      <c r="N23" s="119" t="s">
        <v>100</v>
      </c>
    </row>
    <row r="24" spans="2:14" s="131" customFormat="1" ht="5.0999999999999996" customHeight="1" thickBot="1">
      <c r="B24" s="149"/>
      <c r="C24" s="150"/>
      <c r="D24" s="173"/>
      <c r="E24" s="174"/>
      <c r="F24" s="175"/>
      <c r="G24" s="174"/>
      <c r="H24" s="173"/>
      <c r="I24" s="174"/>
      <c r="J24" s="173"/>
      <c r="K24" s="174"/>
      <c r="L24" s="176"/>
      <c r="N24" s="131" t="s">
        <v>100</v>
      </c>
    </row>
    <row r="25" spans="2:14" s="131" customFormat="1" ht="12.75" thickBot="1">
      <c r="B25" s="177"/>
      <c r="C25" s="178" t="s">
        <v>112</v>
      </c>
      <c r="D25" s="179"/>
      <c r="E25" s="180">
        <f>+E23</f>
        <v>190192.64790499999</v>
      </c>
      <c r="F25" s="181">
        <f>+F23</f>
        <v>5</v>
      </c>
      <c r="G25" s="180">
        <f>+G23</f>
        <v>9509.6299999999992</v>
      </c>
      <c r="H25" s="179">
        <f>+H23+F25</f>
        <v>65</v>
      </c>
      <c r="I25" s="180">
        <f>+I23+G25</f>
        <v>123625.22</v>
      </c>
      <c r="J25" s="179">
        <f>+J23+H25</f>
        <v>100</v>
      </c>
      <c r="K25" s="180">
        <f>+K23+I25</f>
        <v>190192.65</v>
      </c>
      <c r="L25" s="182"/>
    </row>
    <row r="26" spans="2:14">
      <c r="B26" s="183"/>
      <c r="C26" s="126"/>
      <c r="D26" s="184"/>
      <c r="E26" s="126"/>
      <c r="F26" s="184"/>
      <c r="G26" s="184"/>
      <c r="H26" s="184"/>
      <c r="I26" s="184"/>
      <c r="J26" s="184"/>
      <c r="K26" s="184"/>
      <c r="L26" s="185"/>
      <c r="N26" s="119" t="s">
        <v>100</v>
      </c>
    </row>
    <row r="27" spans="2:14" ht="15">
      <c r="B27" s="222" t="s">
        <v>117</v>
      </c>
      <c r="C27" s="223"/>
      <c r="D27" s="144"/>
      <c r="E27" s="131"/>
      <c r="F27" s="144"/>
      <c r="G27" s="144"/>
      <c r="H27" s="144"/>
      <c r="I27" s="144"/>
      <c r="J27" s="144"/>
      <c r="K27" s="144"/>
      <c r="L27" s="142"/>
      <c r="N27" s="119" t="s">
        <v>100</v>
      </c>
    </row>
    <row r="28" spans="2:14" ht="15.75" customHeight="1">
      <c r="B28" s="143"/>
      <c r="C28" s="131"/>
      <c r="D28" s="144"/>
      <c r="E28" s="131"/>
      <c r="F28" s="144"/>
      <c r="G28" s="144"/>
      <c r="H28" s="144"/>
      <c r="I28" s="144"/>
      <c r="J28" s="144"/>
      <c r="K28" s="144"/>
      <c r="L28" s="142"/>
    </row>
    <row r="29" spans="2:14" ht="15">
      <c r="B29" s="186"/>
      <c r="C29" s="187"/>
      <c r="D29" s="144"/>
      <c r="E29" s="188"/>
      <c r="F29" s="144"/>
      <c r="G29" s="144"/>
      <c r="H29" s="144"/>
      <c r="I29" s="144"/>
      <c r="J29" s="144"/>
      <c r="K29" s="144"/>
      <c r="L29" s="142"/>
    </row>
    <row r="30" spans="2:14" ht="15">
      <c r="B30" s="186"/>
      <c r="C30" s="187"/>
      <c r="D30" s="144"/>
      <c r="E30" s="188"/>
      <c r="F30" s="144"/>
      <c r="G30" s="144"/>
      <c r="H30" s="144"/>
      <c r="I30" s="144"/>
      <c r="J30" s="144"/>
      <c r="K30" s="144"/>
      <c r="L30" s="142"/>
    </row>
    <row r="31" spans="2:14" ht="15.75" thickBot="1">
      <c r="B31" s="189"/>
      <c r="C31" s="190"/>
      <c r="D31" s="191"/>
      <c r="E31" s="192"/>
      <c r="F31" s="191"/>
      <c r="G31" s="191"/>
      <c r="H31" s="191"/>
      <c r="I31" s="191"/>
      <c r="J31" s="191"/>
      <c r="K31" s="136"/>
      <c r="L31" s="193"/>
    </row>
    <row r="32" spans="2:14" ht="15" customHeight="1">
      <c r="B32" s="224" t="s">
        <v>100</v>
      </c>
      <c r="C32" s="224"/>
      <c r="E32" s="194"/>
    </row>
    <row r="33" spans="2:12" ht="13.5" customHeight="1">
      <c r="B33" s="225" t="s">
        <v>100</v>
      </c>
      <c r="C33" s="225"/>
      <c r="E33" s="194"/>
    </row>
    <row r="34" spans="2:12" ht="13.5" customHeight="1">
      <c r="B34" s="226"/>
      <c r="C34" s="226"/>
      <c r="E34" s="194"/>
    </row>
    <row r="35" spans="2:12">
      <c r="B35" s="195"/>
      <c r="C35" s="196"/>
      <c r="E35" s="194"/>
      <c r="K35" s="119"/>
      <c r="L35" s="119"/>
    </row>
    <row r="36" spans="2:12">
      <c r="B36" s="194"/>
      <c r="E36" s="194"/>
    </row>
    <row r="37" spans="2:12">
      <c r="B37" s="194"/>
      <c r="E37" s="194"/>
    </row>
    <row r="38" spans="2:12">
      <c r="B38" s="195"/>
      <c r="C38" s="196"/>
      <c r="E38" s="194"/>
      <c r="K38" s="119"/>
      <c r="L38" s="119"/>
    </row>
    <row r="39" spans="2:12">
      <c r="B39" s="194"/>
      <c r="C39" s="197"/>
      <c r="E39" s="194"/>
    </row>
    <row r="40" spans="2:12">
      <c r="B40" s="194"/>
      <c r="C40" s="197"/>
      <c r="E40" s="194"/>
    </row>
    <row r="41" spans="2:12">
      <c r="B41" s="195"/>
      <c r="C41" s="196"/>
      <c r="K41" s="119"/>
      <c r="L41" s="119"/>
    </row>
    <row r="42" spans="2:12">
      <c r="B42" s="194"/>
      <c r="E42" s="194"/>
    </row>
    <row r="43" spans="2:12">
      <c r="B43" s="194"/>
      <c r="E43" s="194"/>
    </row>
    <row r="44" spans="2:12">
      <c r="B44" s="194"/>
      <c r="E44" s="194"/>
    </row>
    <row r="45" spans="2:12">
      <c r="B45" s="195"/>
      <c r="C45" s="196"/>
      <c r="D45" s="119"/>
      <c r="E45" s="194"/>
      <c r="K45" s="119"/>
      <c r="L45" s="119"/>
    </row>
    <row r="46" spans="2:12">
      <c r="B46" s="194"/>
      <c r="E46" s="194"/>
    </row>
    <row r="47" spans="2:12">
      <c r="B47" s="194"/>
      <c r="E47" s="194"/>
    </row>
    <row r="48" spans="2:12">
      <c r="B48" s="195"/>
      <c r="C48" s="196"/>
      <c r="E48" s="194"/>
      <c r="F48" s="119"/>
      <c r="G48" s="119"/>
      <c r="H48" s="119"/>
      <c r="I48" s="119"/>
      <c r="J48" s="119"/>
      <c r="K48" s="198"/>
      <c r="L48" s="198"/>
    </row>
    <row r="49" spans="2:12">
      <c r="B49" s="194"/>
      <c r="C49" s="196"/>
      <c r="E49" s="194"/>
      <c r="K49" s="119"/>
      <c r="L49" s="119"/>
    </row>
    <row r="50" spans="2:12">
      <c r="B50" s="194"/>
      <c r="C50" s="196"/>
      <c r="E50" s="194"/>
      <c r="K50" s="119"/>
      <c r="L50" s="119"/>
    </row>
    <row r="51" spans="2:12">
      <c r="B51" s="194"/>
      <c r="E51" s="194"/>
    </row>
    <row r="52" spans="2:12">
      <c r="B52" s="195"/>
      <c r="C52" s="196"/>
      <c r="E52" s="194"/>
      <c r="F52" s="198"/>
      <c r="G52" s="198"/>
      <c r="H52" s="198"/>
      <c r="I52" s="198"/>
      <c r="J52" s="198"/>
    </row>
    <row r="53" spans="2:12">
      <c r="B53" s="195"/>
      <c r="C53" s="196"/>
      <c r="E53" s="194"/>
    </row>
    <row r="54" spans="2:12">
      <c r="B54" s="194"/>
      <c r="E54" s="194"/>
    </row>
    <row r="55" spans="2:12">
      <c r="B55" s="194"/>
      <c r="E55" s="194"/>
    </row>
    <row r="56" spans="2:12">
      <c r="B56" s="194"/>
      <c r="E56" s="194"/>
      <c r="F56" s="119"/>
      <c r="G56" s="119"/>
      <c r="H56" s="119"/>
      <c r="I56" s="119"/>
      <c r="J56" s="119"/>
      <c r="K56" s="119"/>
      <c r="L56" s="119"/>
    </row>
    <row r="57" spans="2:12">
      <c r="B57" s="194"/>
      <c r="E57" s="194"/>
      <c r="F57" s="119"/>
      <c r="G57" s="119"/>
      <c r="H57" s="119"/>
      <c r="I57" s="119"/>
      <c r="J57" s="119"/>
      <c r="K57" s="119"/>
      <c r="L57" s="119"/>
    </row>
    <row r="58" spans="2:12">
      <c r="B58" s="194"/>
      <c r="E58" s="194"/>
      <c r="F58" s="119"/>
      <c r="G58" s="119"/>
      <c r="H58" s="119"/>
      <c r="I58" s="119"/>
      <c r="J58" s="119"/>
      <c r="K58" s="119"/>
      <c r="L58" s="119"/>
    </row>
    <row r="59" spans="2:12">
      <c r="B59" s="194"/>
      <c r="E59" s="194"/>
      <c r="F59" s="119"/>
      <c r="G59" s="119"/>
      <c r="H59" s="119"/>
      <c r="I59" s="119"/>
      <c r="J59" s="119"/>
      <c r="K59" s="119"/>
      <c r="L59" s="119"/>
    </row>
    <row r="60" spans="2:12">
      <c r="B60" s="194"/>
      <c r="E60" s="194"/>
      <c r="F60" s="119"/>
      <c r="G60" s="119"/>
      <c r="H60" s="119"/>
      <c r="I60" s="119"/>
      <c r="J60" s="119"/>
      <c r="K60" s="119"/>
      <c r="L60" s="119"/>
    </row>
    <row r="61" spans="2:12">
      <c r="B61" s="194"/>
      <c r="E61" s="194"/>
      <c r="F61" s="119"/>
      <c r="G61" s="119"/>
      <c r="H61" s="119"/>
      <c r="I61" s="119"/>
      <c r="J61" s="119"/>
      <c r="K61" s="119"/>
      <c r="L61" s="119"/>
    </row>
    <row r="62" spans="2:12">
      <c r="B62" s="195"/>
      <c r="C62" s="199"/>
      <c r="E62" s="194"/>
      <c r="F62" s="119"/>
      <c r="G62" s="119"/>
      <c r="H62" s="119"/>
      <c r="I62" s="119"/>
      <c r="J62" s="119"/>
      <c r="K62" s="119"/>
      <c r="L62" s="119"/>
    </row>
    <row r="63" spans="2:12">
      <c r="B63" s="194"/>
      <c r="C63" s="197"/>
      <c r="E63" s="194"/>
      <c r="F63" s="119"/>
      <c r="G63" s="119"/>
      <c r="H63" s="119"/>
      <c r="I63" s="119"/>
      <c r="J63" s="119"/>
      <c r="K63" s="119"/>
      <c r="L63" s="119"/>
    </row>
    <row r="64" spans="2:12">
      <c r="B64" s="194"/>
      <c r="C64" s="197"/>
      <c r="E64" s="194"/>
      <c r="F64" s="119"/>
      <c r="G64" s="119"/>
      <c r="H64" s="119"/>
      <c r="I64" s="119"/>
      <c r="J64" s="119"/>
      <c r="K64" s="119"/>
      <c r="L64" s="119"/>
    </row>
    <row r="65" spans="2:12">
      <c r="B65" s="194"/>
      <c r="C65" s="197"/>
      <c r="E65" s="194"/>
      <c r="F65" s="119"/>
      <c r="G65" s="119"/>
      <c r="H65" s="119"/>
      <c r="I65" s="119"/>
      <c r="J65" s="119"/>
      <c r="K65" s="119"/>
      <c r="L65" s="119"/>
    </row>
    <row r="66" spans="2:12">
      <c r="B66" s="194"/>
      <c r="C66" s="197"/>
      <c r="E66" s="194"/>
      <c r="F66" s="119"/>
      <c r="G66" s="119"/>
      <c r="H66" s="119"/>
      <c r="I66" s="119"/>
      <c r="J66" s="119"/>
      <c r="K66" s="119"/>
      <c r="L66" s="119"/>
    </row>
    <row r="67" spans="2:12">
      <c r="B67" s="194"/>
      <c r="C67" s="197"/>
      <c r="E67" s="194"/>
      <c r="F67" s="119"/>
      <c r="G67" s="119"/>
      <c r="H67" s="119"/>
      <c r="I67" s="119"/>
      <c r="J67" s="119"/>
      <c r="K67" s="119"/>
      <c r="L67" s="119"/>
    </row>
    <row r="68" spans="2:12">
      <c r="B68" s="194"/>
      <c r="C68" s="197"/>
      <c r="E68" s="194"/>
      <c r="F68" s="119"/>
      <c r="G68" s="119"/>
      <c r="H68" s="119"/>
      <c r="I68" s="119"/>
      <c r="J68" s="119"/>
      <c r="K68" s="119"/>
      <c r="L68" s="119"/>
    </row>
    <row r="69" spans="2:12">
      <c r="B69" s="194"/>
      <c r="C69" s="197"/>
      <c r="E69" s="194"/>
      <c r="F69" s="119"/>
      <c r="G69" s="119"/>
      <c r="H69" s="119"/>
      <c r="I69" s="119"/>
      <c r="J69" s="119"/>
      <c r="K69" s="119"/>
      <c r="L69" s="119"/>
    </row>
    <row r="70" spans="2:12">
      <c r="B70" s="194"/>
      <c r="C70" s="197"/>
      <c r="E70" s="194"/>
      <c r="F70" s="119"/>
      <c r="G70" s="119"/>
      <c r="H70" s="119"/>
      <c r="I70" s="119"/>
      <c r="J70" s="119"/>
      <c r="K70" s="119"/>
      <c r="L70" s="119"/>
    </row>
    <row r="71" spans="2:12">
      <c r="B71" s="194"/>
      <c r="C71" s="197"/>
      <c r="E71" s="194"/>
      <c r="F71" s="119"/>
      <c r="G71" s="119"/>
      <c r="H71" s="119"/>
      <c r="I71" s="119"/>
      <c r="J71" s="119"/>
      <c r="K71" s="119"/>
      <c r="L71" s="119"/>
    </row>
    <row r="72" spans="2:12">
      <c r="B72" s="194"/>
      <c r="C72" s="197"/>
      <c r="E72" s="194"/>
    </row>
    <row r="73" spans="2:12">
      <c r="B73" s="194"/>
      <c r="C73" s="197"/>
      <c r="E73" s="194"/>
    </row>
    <row r="74" spans="2:12">
      <c r="B74" s="194"/>
      <c r="C74" s="197"/>
      <c r="E74" s="194"/>
    </row>
    <row r="75" spans="2:12">
      <c r="B75" s="195"/>
      <c r="C75" s="197"/>
      <c r="E75" s="194"/>
    </row>
    <row r="76" spans="2:12">
      <c r="B76" s="195"/>
      <c r="C76" s="196"/>
      <c r="E76" s="194"/>
      <c r="K76" s="119"/>
      <c r="L76" s="119"/>
    </row>
    <row r="77" spans="2:12">
      <c r="B77" s="194"/>
      <c r="C77" s="200"/>
      <c r="E77" s="194"/>
    </row>
    <row r="78" spans="2:12">
      <c r="B78" s="194"/>
      <c r="E78" s="194"/>
    </row>
    <row r="79" spans="2:12">
      <c r="B79" s="194"/>
      <c r="C79" s="196"/>
      <c r="E79" s="194"/>
      <c r="K79" s="198"/>
      <c r="L79" s="198"/>
    </row>
    <row r="80" spans="2:12">
      <c r="B80" s="194"/>
      <c r="C80" s="196"/>
      <c r="E80" s="194"/>
      <c r="K80" s="198"/>
      <c r="L80" s="198"/>
    </row>
    <row r="81" spans="1:20">
      <c r="B81" s="195"/>
      <c r="C81" s="196"/>
      <c r="E81" s="194"/>
      <c r="K81" s="198"/>
      <c r="L81" s="198"/>
    </row>
    <row r="82" spans="1:20">
      <c r="B82" s="195"/>
      <c r="C82" s="196"/>
      <c r="E82" s="194"/>
    </row>
    <row r="83" spans="1:20">
      <c r="B83" s="194"/>
      <c r="E83" s="194"/>
    </row>
    <row r="84" spans="1:20">
      <c r="B84" s="194"/>
      <c r="E84" s="194"/>
    </row>
    <row r="85" spans="1:20">
      <c r="B85" s="194"/>
      <c r="E85" s="194"/>
    </row>
    <row r="86" spans="1:20">
      <c r="B86" s="194"/>
      <c r="E86" s="194"/>
    </row>
    <row r="87" spans="1:20">
      <c r="B87" s="194"/>
      <c r="E87" s="194"/>
    </row>
    <row r="88" spans="1:20">
      <c r="B88" s="194"/>
      <c r="E88" s="194"/>
    </row>
    <row r="89" spans="1:20">
      <c r="B89" s="195"/>
      <c r="C89" s="199"/>
      <c r="E89" s="194"/>
    </row>
    <row r="90" spans="1:20" s="123" customFormat="1">
      <c r="A90" s="119"/>
      <c r="B90" s="194"/>
      <c r="C90" s="197"/>
      <c r="E90" s="194"/>
      <c r="M90" s="119"/>
      <c r="N90" s="119"/>
      <c r="O90" s="119"/>
      <c r="P90" s="119"/>
      <c r="Q90" s="119"/>
      <c r="R90" s="119"/>
      <c r="S90" s="119"/>
      <c r="T90" s="119"/>
    </row>
    <row r="91" spans="1:20" s="123" customFormat="1">
      <c r="A91" s="119"/>
      <c r="B91" s="194"/>
      <c r="C91" s="197"/>
      <c r="E91" s="194"/>
      <c r="M91" s="119"/>
      <c r="N91" s="119"/>
      <c r="O91" s="119"/>
      <c r="P91" s="119"/>
      <c r="Q91" s="119"/>
      <c r="R91" s="119"/>
      <c r="S91" s="119"/>
      <c r="T91" s="119"/>
    </row>
    <row r="92" spans="1:20" s="123" customFormat="1">
      <c r="A92" s="119"/>
      <c r="B92" s="194"/>
      <c r="C92" s="197"/>
      <c r="E92" s="194"/>
      <c r="M92" s="119"/>
      <c r="N92" s="119"/>
      <c r="O92" s="119"/>
      <c r="P92" s="119"/>
      <c r="Q92" s="119"/>
      <c r="R92" s="119"/>
      <c r="S92" s="119"/>
      <c r="T92" s="119"/>
    </row>
    <row r="93" spans="1:20" s="123" customFormat="1">
      <c r="A93" s="119"/>
      <c r="B93" s="194"/>
      <c r="C93" s="197"/>
      <c r="E93" s="194"/>
      <c r="M93" s="119"/>
      <c r="N93" s="119"/>
      <c r="O93" s="119"/>
      <c r="P93" s="119"/>
      <c r="Q93" s="119"/>
      <c r="R93" s="119"/>
      <c r="S93" s="119"/>
      <c r="T93" s="119"/>
    </row>
    <row r="94" spans="1:20" s="123" customFormat="1">
      <c r="A94" s="119"/>
      <c r="B94" s="194"/>
      <c r="C94" s="197"/>
      <c r="E94" s="194"/>
      <c r="M94" s="119"/>
      <c r="N94" s="119"/>
      <c r="O94" s="119"/>
      <c r="P94" s="119"/>
      <c r="Q94" s="119"/>
      <c r="R94" s="119"/>
      <c r="S94" s="119"/>
      <c r="T94" s="119"/>
    </row>
    <row r="95" spans="1:20" s="123" customFormat="1">
      <c r="A95" s="119"/>
      <c r="B95" s="194"/>
      <c r="C95" s="197"/>
      <c r="E95" s="194"/>
      <c r="M95" s="119"/>
      <c r="N95" s="119"/>
      <c r="O95" s="119"/>
      <c r="P95" s="119"/>
      <c r="Q95" s="119"/>
      <c r="R95" s="119"/>
      <c r="S95" s="119"/>
      <c r="T95" s="119"/>
    </row>
    <row r="96" spans="1:20" s="123" customFormat="1">
      <c r="A96" s="119"/>
      <c r="B96" s="194"/>
      <c r="C96" s="197"/>
      <c r="E96" s="194"/>
      <c r="M96" s="119"/>
      <c r="N96" s="119"/>
      <c r="O96" s="119"/>
      <c r="P96" s="119"/>
      <c r="Q96" s="119"/>
      <c r="R96" s="119"/>
      <c r="S96" s="119"/>
      <c r="T96" s="119"/>
    </row>
    <row r="97" spans="1:20" s="123" customFormat="1">
      <c r="A97" s="119"/>
      <c r="B97" s="195"/>
      <c r="C97" s="196"/>
      <c r="E97" s="194"/>
      <c r="M97" s="119"/>
      <c r="N97" s="119"/>
      <c r="O97" s="119"/>
      <c r="P97" s="119"/>
      <c r="Q97" s="119"/>
      <c r="R97" s="119"/>
      <c r="S97" s="119"/>
      <c r="T97" s="119"/>
    </row>
    <row r="98" spans="1:20" s="123" customFormat="1">
      <c r="A98" s="119"/>
      <c r="B98" s="201"/>
      <c r="C98" s="202"/>
      <c r="E98" s="194"/>
      <c r="M98" s="119"/>
      <c r="N98" s="119"/>
      <c r="O98" s="119"/>
      <c r="P98" s="119"/>
      <c r="Q98" s="119"/>
      <c r="R98" s="119"/>
      <c r="S98" s="119"/>
      <c r="T98" s="119"/>
    </row>
    <row r="99" spans="1:20" s="123" customFormat="1">
      <c r="A99" s="119"/>
      <c r="B99" s="195"/>
      <c r="C99" s="196"/>
      <c r="E99" s="194"/>
      <c r="M99" s="119"/>
      <c r="N99" s="119"/>
      <c r="O99" s="119"/>
      <c r="P99" s="119"/>
      <c r="Q99" s="119"/>
      <c r="R99" s="119"/>
      <c r="S99" s="119"/>
      <c r="T99" s="119"/>
    </row>
    <row r="100" spans="1:20" s="123" customFormat="1">
      <c r="A100" s="119"/>
      <c r="B100" s="194"/>
      <c r="C100" s="119"/>
      <c r="E100" s="194"/>
      <c r="M100" s="119"/>
      <c r="N100" s="119"/>
      <c r="O100" s="119"/>
      <c r="P100" s="119"/>
      <c r="Q100" s="119"/>
      <c r="R100" s="119"/>
      <c r="S100" s="119"/>
      <c r="T100" s="119"/>
    </row>
    <row r="101" spans="1:20" s="123" customFormat="1">
      <c r="A101" s="119"/>
      <c r="B101" s="194"/>
      <c r="C101" s="119"/>
      <c r="E101" s="194"/>
      <c r="M101" s="119"/>
      <c r="N101" s="119"/>
      <c r="O101" s="119"/>
      <c r="P101" s="119"/>
      <c r="Q101" s="119"/>
      <c r="R101" s="119"/>
      <c r="S101" s="119"/>
      <c r="T101" s="119"/>
    </row>
    <row r="102" spans="1:20" s="123" customFormat="1">
      <c r="A102" s="119"/>
      <c r="B102" s="194"/>
      <c r="C102" s="119"/>
      <c r="E102" s="194"/>
      <c r="M102" s="119"/>
      <c r="N102" s="119"/>
      <c r="O102" s="119"/>
      <c r="P102" s="119"/>
      <c r="Q102" s="119"/>
      <c r="R102" s="119"/>
      <c r="S102" s="119"/>
      <c r="T102" s="119"/>
    </row>
    <row r="103" spans="1:20" s="123" customFormat="1">
      <c r="A103" s="119"/>
      <c r="B103" s="194"/>
      <c r="C103" s="119"/>
      <c r="E103" s="194"/>
      <c r="M103" s="119"/>
      <c r="N103" s="119"/>
      <c r="O103" s="119"/>
      <c r="P103" s="119"/>
      <c r="Q103" s="119"/>
      <c r="R103" s="119"/>
      <c r="S103" s="119"/>
      <c r="T103" s="119"/>
    </row>
    <row r="104" spans="1:20" s="123" customFormat="1">
      <c r="A104" s="119"/>
      <c r="B104" s="194"/>
      <c r="C104" s="119"/>
      <c r="E104" s="194"/>
      <c r="M104" s="119"/>
      <c r="N104" s="119"/>
      <c r="O104" s="119"/>
      <c r="P104" s="119"/>
      <c r="Q104" s="119"/>
      <c r="R104" s="119"/>
      <c r="S104" s="119"/>
      <c r="T104" s="119"/>
    </row>
    <row r="105" spans="1:20" s="123" customFormat="1">
      <c r="A105" s="119"/>
      <c r="B105" s="195"/>
      <c r="C105" s="196"/>
      <c r="E105" s="194"/>
      <c r="M105" s="119"/>
      <c r="N105" s="119"/>
      <c r="O105" s="119"/>
      <c r="P105" s="119"/>
      <c r="Q105" s="119"/>
      <c r="R105" s="119"/>
      <c r="S105" s="119"/>
      <c r="T105" s="119"/>
    </row>
    <row r="106" spans="1:20">
      <c r="B106" s="194"/>
      <c r="E106" s="194"/>
    </row>
    <row r="107" spans="1:20">
      <c r="B107" s="194"/>
      <c r="C107" s="200"/>
      <c r="E107" s="194"/>
    </row>
    <row r="108" spans="1:20">
      <c r="B108" s="194"/>
      <c r="E108" s="194"/>
    </row>
    <row r="109" spans="1:20">
      <c r="B109" s="194"/>
      <c r="E109" s="194"/>
    </row>
    <row r="110" spans="1:20">
      <c r="B110" s="194"/>
      <c r="E110" s="194"/>
    </row>
    <row r="111" spans="1:20">
      <c r="B111" s="194"/>
      <c r="E111" s="194"/>
    </row>
    <row r="112" spans="1:20">
      <c r="B112" s="194"/>
      <c r="E112" s="194"/>
    </row>
    <row r="113" spans="1:20">
      <c r="B113" s="194"/>
      <c r="E113" s="194"/>
    </row>
    <row r="114" spans="1:20">
      <c r="B114" s="194"/>
      <c r="E114" s="194"/>
    </row>
    <row r="115" spans="1:20">
      <c r="B115" s="194"/>
      <c r="E115" s="194"/>
    </row>
    <row r="116" spans="1:20">
      <c r="B116" s="194"/>
      <c r="C116" s="194"/>
      <c r="E116" s="194"/>
      <c r="K116" s="198"/>
      <c r="L116" s="198"/>
    </row>
    <row r="117" spans="1:20">
      <c r="B117" s="194"/>
      <c r="E117" s="194"/>
    </row>
    <row r="118" spans="1:20">
      <c r="B118" s="194"/>
      <c r="E118" s="194"/>
    </row>
    <row r="119" spans="1:20">
      <c r="B119" s="194"/>
      <c r="E119" s="194"/>
    </row>
    <row r="120" spans="1:20">
      <c r="B120" s="194"/>
      <c r="E120" s="194"/>
    </row>
    <row r="121" spans="1:20">
      <c r="B121" s="194"/>
      <c r="E121" s="194"/>
    </row>
    <row r="122" spans="1:20" s="123" customFormat="1">
      <c r="A122" s="119"/>
      <c r="B122" s="194"/>
      <c r="C122" s="119"/>
      <c r="E122" s="194"/>
      <c r="M122" s="119"/>
      <c r="N122" s="119"/>
      <c r="O122" s="119"/>
      <c r="P122" s="119"/>
      <c r="Q122" s="119"/>
      <c r="R122" s="119"/>
      <c r="S122" s="119"/>
      <c r="T122" s="119"/>
    </row>
    <row r="123" spans="1:20" s="123" customFormat="1">
      <c r="A123" s="119"/>
      <c r="B123" s="194"/>
      <c r="C123" s="119"/>
      <c r="E123" s="194"/>
      <c r="M123" s="119"/>
      <c r="N123" s="119"/>
      <c r="O123" s="119"/>
      <c r="P123" s="119"/>
      <c r="Q123" s="119"/>
      <c r="R123" s="119"/>
      <c r="S123" s="119"/>
      <c r="T123" s="119"/>
    </row>
    <row r="124" spans="1:20" s="123" customFormat="1">
      <c r="A124" s="119"/>
      <c r="B124" s="194"/>
      <c r="C124" s="119"/>
      <c r="E124" s="194"/>
      <c r="M124" s="119"/>
      <c r="N124" s="119"/>
      <c r="O124" s="119"/>
      <c r="P124" s="119"/>
      <c r="Q124" s="119"/>
      <c r="R124" s="119"/>
      <c r="S124" s="119"/>
      <c r="T124" s="119"/>
    </row>
    <row r="125" spans="1:20" s="123" customFormat="1">
      <c r="A125" s="119"/>
      <c r="B125" s="194"/>
      <c r="C125" s="119"/>
      <c r="E125" s="194"/>
      <c r="M125" s="119"/>
      <c r="N125" s="119"/>
      <c r="O125" s="119"/>
      <c r="P125" s="119"/>
      <c r="Q125" s="119"/>
      <c r="R125" s="119"/>
      <c r="S125" s="119"/>
      <c r="T125" s="119"/>
    </row>
    <row r="126" spans="1:20" s="123" customFormat="1">
      <c r="A126" s="119"/>
      <c r="B126" s="194"/>
      <c r="C126" s="119"/>
      <c r="E126" s="194"/>
      <c r="M126" s="119"/>
      <c r="N126" s="119"/>
      <c r="O126" s="119"/>
      <c r="P126" s="119"/>
      <c r="Q126" s="119"/>
      <c r="R126" s="119"/>
      <c r="S126" s="119"/>
      <c r="T126" s="119"/>
    </row>
    <row r="127" spans="1:20" s="123" customFormat="1">
      <c r="A127" s="119"/>
      <c r="B127" s="194"/>
      <c r="C127" s="119"/>
      <c r="E127" s="194"/>
      <c r="M127" s="119"/>
      <c r="N127" s="119"/>
      <c r="O127" s="119"/>
      <c r="P127" s="119"/>
      <c r="Q127" s="119"/>
      <c r="R127" s="119"/>
      <c r="S127" s="119"/>
      <c r="T127" s="119"/>
    </row>
    <row r="128" spans="1:20" s="123" customFormat="1">
      <c r="A128" s="119"/>
      <c r="B128" s="194"/>
      <c r="C128" s="119"/>
      <c r="E128" s="194"/>
      <c r="M128" s="119"/>
      <c r="N128" s="119"/>
      <c r="O128" s="119"/>
      <c r="P128" s="119"/>
      <c r="Q128" s="119"/>
      <c r="R128" s="119"/>
      <c r="S128" s="119"/>
      <c r="T128" s="119"/>
    </row>
    <row r="129" spans="1:20" s="123" customFormat="1">
      <c r="A129" s="119"/>
      <c r="B129" s="194"/>
      <c r="C129" s="119"/>
      <c r="E129" s="194"/>
      <c r="M129" s="119"/>
      <c r="N129" s="119"/>
      <c r="O129" s="119"/>
      <c r="P129" s="119"/>
      <c r="Q129" s="119"/>
      <c r="R129" s="119"/>
      <c r="S129" s="119"/>
      <c r="T129" s="119"/>
    </row>
    <row r="130" spans="1:20" s="123" customFormat="1">
      <c r="A130" s="119"/>
      <c r="B130" s="194"/>
      <c r="C130" s="119"/>
      <c r="E130" s="194"/>
      <c r="M130" s="119"/>
      <c r="N130" s="119"/>
      <c r="O130" s="119"/>
      <c r="P130" s="119"/>
      <c r="Q130" s="119"/>
      <c r="R130" s="119"/>
      <c r="S130" s="119"/>
      <c r="T130" s="119"/>
    </row>
    <row r="131" spans="1:20" s="123" customFormat="1">
      <c r="A131" s="119"/>
      <c r="B131" s="194"/>
      <c r="C131" s="119"/>
      <c r="E131" s="194"/>
      <c r="M131" s="119"/>
      <c r="N131" s="119"/>
      <c r="O131" s="119"/>
      <c r="P131" s="119"/>
      <c r="Q131" s="119"/>
      <c r="R131" s="119"/>
      <c r="S131" s="119"/>
      <c r="T131" s="119"/>
    </row>
    <row r="132" spans="1:20" s="123" customFormat="1">
      <c r="A132" s="119"/>
      <c r="B132" s="194"/>
      <c r="C132" s="119"/>
      <c r="E132" s="194"/>
      <c r="M132" s="119"/>
      <c r="N132" s="119"/>
      <c r="O132" s="119"/>
      <c r="P132" s="119"/>
      <c r="Q132" s="119"/>
      <c r="R132" s="119"/>
      <c r="S132" s="119"/>
      <c r="T132" s="119"/>
    </row>
    <row r="133" spans="1:20" s="123" customFormat="1">
      <c r="A133" s="119"/>
      <c r="B133" s="119"/>
      <c r="C133" s="196"/>
      <c r="E133" s="194"/>
      <c r="M133" s="119"/>
      <c r="N133" s="119"/>
      <c r="O133" s="119"/>
      <c r="P133" s="119"/>
      <c r="Q133" s="119"/>
      <c r="R133" s="119"/>
      <c r="S133" s="119"/>
      <c r="T133" s="119"/>
    </row>
    <row r="134" spans="1:20" s="123" customFormat="1">
      <c r="A134" s="119"/>
      <c r="B134" s="119"/>
      <c r="C134" s="196"/>
      <c r="E134" s="194"/>
      <c r="M134" s="119"/>
      <c r="N134" s="119"/>
      <c r="O134" s="119"/>
      <c r="P134" s="119"/>
      <c r="Q134" s="119"/>
      <c r="R134" s="119"/>
      <c r="S134" s="119"/>
      <c r="T134" s="119"/>
    </row>
    <row r="135" spans="1:20" s="123" customFormat="1">
      <c r="A135" s="119"/>
      <c r="B135" s="119"/>
      <c r="C135" s="196"/>
      <c r="E135" s="194"/>
      <c r="M135" s="119"/>
      <c r="N135" s="119"/>
      <c r="O135" s="119"/>
      <c r="P135" s="119"/>
      <c r="Q135" s="119"/>
      <c r="R135" s="119"/>
      <c r="S135" s="119"/>
      <c r="T135" s="119"/>
    </row>
    <row r="136" spans="1:20" s="123" customFormat="1">
      <c r="A136" s="119"/>
      <c r="B136" s="119"/>
      <c r="C136" s="119"/>
      <c r="E136" s="194"/>
      <c r="M136" s="119"/>
      <c r="N136" s="119"/>
      <c r="O136" s="119"/>
      <c r="P136" s="119"/>
      <c r="Q136" s="119"/>
      <c r="R136" s="119"/>
      <c r="S136" s="119"/>
      <c r="T136" s="119"/>
    </row>
    <row r="137" spans="1:20" s="123" customFormat="1">
      <c r="A137" s="119"/>
      <c r="B137" s="119"/>
      <c r="C137" s="119"/>
      <c r="E137" s="194"/>
      <c r="M137" s="119"/>
      <c r="N137" s="119"/>
      <c r="O137" s="119"/>
      <c r="P137" s="119"/>
      <c r="Q137" s="119"/>
      <c r="R137" s="119"/>
      <c r="S137" s="119"/>
      <c r="T137" s="119"/>
    </row>
    <row r="138" spans="1:20" s="123" customFormat="1">
      <c r="A138" s="119"/>
      <c r="B138" s="119"/>
      <c r="C138" s="119"/>
      <c r="E138" s="194"/>
      <c r="M138" s="119"/>
      <c r="N138" s="119"/>
      <c r="O138" s="119"/>
      <c r="P138" s="119"/>
      <c r="Q138" s="119"/>
      <c r="R138" s="119"/>
      <c r="S138" s="119"/>
      <c r="T138" s="119"/>
    </row>
    <row r="139" spans="1:20" s="123" customFormat="1">
      <c r="A139" s="119"/>
      <c r="B139" s="119"/>
      <c r="C139" s="119"/>
      <c r="E139" s="194"/>
      <c r="M139" s="119"/>
      <c r="N139" s="119"/>
      <c r="O139" s="119"/>
      <c r="P139" s="119"/>
      <c r="Q139" s="119"/>
      <c r="R139" s="119"/>
      <c r="S139" s="119"/>
      <c r="T139" s="119"/>
    </row>
    <row r="140" spans="1:20" s="123" customFormat="1">
      <c r="A140" s="119"/>
      <c r="B140" s="119"/>
      <c r="C140" s="119"/>
      <c r="E140" s="194"/>
      <c r="M140" s="119"/>
      <c r="N140" s="119"/>
      <c r="O140" s="119"/>
      <c r="P140" s="119"/>
      <c r="Q140" s="119"/>
      <c r="R140" s="119"/>
      <c r="S140" s="119"/>
      <c r="T140" s="119"/>
    </row>
    <row r="141" spans="1:20" s="123" customFormat="1">
      <c r="A141" s="119"/>
      <c r="B141" s="119"/>
      <c r="C141" s="119"/>
      <c r="E141" s="194"/>
      <c r="M141" s="119"/>
      <c r="N141" s="119"/>
      <c r="O141" s="119"/>
      <c r="P141" s="119"/>
      <c r="Q141" s="119"/>
      <c r="R141" s="119"/>
      <c r="S141" s="119"/>
      <c r="T141" s="119"/>
    </row>
  </sheetData>
  <mergeCells count="20">
    <mergeCell ref="F2:L3"/>
    <mergeCell ref="F4:L5"/>
    <mergeCell ref="F6:L7"/>
    <mergeCell ref="B9:L9"/>
    <mergeCell ref="B11:F11"/>
    <mergeCell ref="G11:L11"/>
    <mergeCell ref="B12:F12"/>
    <mergeCell ref="G12:L12"/>
    <mergeCell ref="B14:B15"/>
    <mergeCell ref="C14:C15"/>
    <mergeCell ref="D14:D15"/>
    <mergeCell ref="E14:E15"/>
    <mergeCell ref="F14:G14"/>
    <mergeCell ref="J14:K14"/>
    <mergeCell ref="L14:L15"/>
    <mergeCell ref="B27:C27"/>
    <mergeCell ref="B32:C32"/>
    <mergeCell ref="B33:C33"/>
    <mergeCell ref="B34:C34"/>
    <mergeCell ref="H14:I1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750kVA</vt:lpstr>
      <vt:lpstr>B.D.I</vt:lpstr>
      <vt:lpstr>COMP</vt:lpstr>
      <vt:lpstr>cron</vt:lpstr>
      <vt:lpstr>'750kVA'!Area_de_impressao</vt:lpstr>
      <vt:lpstr>B.D.I!Area_de_impressao</vt:lpstr>
      <vt:lpstr>COMP!Area_de_impressao</vt:lpstr>
    </vt:vector>
  </TitlesOfParts>
  <Company>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CPL05</cp:lastModifiedBy>
  <cp:lastPrinted>2015-04-06T15:30:15Z</cp:lastPrinted>
  <dcterms:created xsi:type="dcterms:W3CDTF">2015-01-13T00:37:05Z</dcterms:created>
  <dcterms:modified xsi:type="dcterms:W3CDTF">2015-04-22T10:53:58Z</dcterms:modified>
</cp:coreProperties>
</file>